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6795" tabRatio="722" activeTab="3"/>
  </bookViews>
  <sheets>
    <sheet name="Discriminação" sheetId="1" r:id="rId1"/>
    <sheet name="Secretária" sheetId="2" r:id="rId2"/>
    <sheet name="Auxiliar de Rotinas Administrat" sheetId="3" r:id="rId3"/>
    <sheet name="Contínuo (Boy)" sheetId="4" r:id="rId4"/>
    <sheet name="Taxa de ADM conta vinculada" sheetId="5" r:id="rId5"/>
    <sheet name="Resumo" sheetId="6" r:id="rId6"/>
    <sheet name="Planilha de Totalização" sheetId="7" r:id="rId7"/>
  </sheets>
  <definedNames>
    <definedName name="_xlfn.NETWORKDAYS.INTL" hidden="1">#NAME?</definedName>
    <definedName name="_xlnm.Print_Area">#N/A</definedName>
    <definedName name="_xlnm.Print_Area_1">#REF!</definedName>
    <definedName name="_xlnm.Print_Titles">#N/A</definedName>
    <definedName name="_xlnm.Print_Titles_1">"$#REF!.$A$#REF!:$AMF$#REF!"</definedName>
    <definedName name="_xlnm.Print_Area" localSheetId="2">'Auxiliar de Rotinas Administrat'!$A$1:$F$92</definedName>
    <definedName name="_xlnm.Print_Area" localSheetId="3">'Contínuo (Boy)'!$A$1:$F$92</definedName>
    <definedName name="_xlnm.Print_Area" localSheetId="0">'Discriminação'!$B$1:$E$12</definedName>
    <definedName name="_xlnm.Print_Area" localSheetId="6">'Planilha de Totalização'!$B$1:$D$11</definedName>
    <definedName name="_xlnm.Print_Area" localSheetId="5">'Resumo'!$A$1:$G$10,'Resumo'!$I$1:$P$18</definedName>
    <definedName name="_xlnm.Print_Area" localSheetId="1">'Secretária'!$A$1:$F$92</definedName>
    <definedName name="_xlnm.Print_Area" localSheetId="4">'Taxa de ADM conta vinculada'!$A$1:$D$21</definedName>
  </definedNames>
  <calcPr fullCalcOnLoad="1"/>
</workbook>
</file>

<file path=xl/sharedStrings.xml><?xml version="1.0" encoding="utf-8"?>
<sst xmlns="http://schemas.openxmlformats.org/spreadsheetml/2006/main" count="350" uniqueCount="162">
  <si>
    <t>ANEXO III</t>
  </si>
  <si>
    <t>A</t>
  </si>
  <si>
    <t>Data da apresentação da proposta (dia/mês/ano)</t>
  </si>
  <si>
    <t>B</t>
  </si>
  <si>
    <t>Município</t>
  </si>
  <si>
    <t>SALVADOR</t>
  </si>
  <si>
    <t>C</t>
  </si>
  <si>
    <t>D</t>
  </si>
  <si>
    <t>Tipo de Serviço</t>
  </si>
  <si>
    <t>E</t>
  </si>
  <si>
    <t>Nº de meses de execução
 contratual</t>
  </si>
  <si>
    <t>F</t>
  </si>
  <si>
    <t>PLANILHA DE CUSTOS E FORMAÇÃO DE PREÇOS</t>
  </si>
  <si>
    <t>VALOR (R$)</t>
  </si>
  <si>
    <t>MÓDULO 01 – COMPOSIÇÃO DA REMUNERAÇÃO</t>
  </si>
  <si>
    <t>Salário</t>
  </si>
  <si>
    <t>Outros (especificar)</t>
  </si>
  <si>
    <t>TOTAL DO MÓDULO 01</t>
  </si>
  <si>
    <t>TOTAL DO MÓDULO 02</t>
  </si>
  <si>
    <t>TOTAL DO MÓDULO 03</t>
  </si>
  <si>
    <t>INSS</t>
  </si>
  <si>
    <t>SESI/SESC</t>
  </si>
  <si>
    <t>SENAI/SENAC</t>
  </si>
  <si>
    <t>INCRA</t>
  </si>
  <si>
    <t>Salário Educação</t>
  </si>
  <si>
    <t>FGTS</t>
  </si>
  <si>
    <t>SEBRAE</t>
  </si>
  <si>
    <t>Incidência do FGTS sobre o Aviso Prévio Indenizado</t>
  </si>
  <si>
    <t>TOTAL DO MÓDULO 04</t>
  </si>
  <si>
    <t>MÓDULO 05</t>
  </si>
  <si>
    <t>ISSQN (Imposto sobre Serviços de Qualquer Natureza)</t>
  </si>
  <si>
    <t>PIS/PASEP – Programa de Integração Social</t>
  </si>
  <si>
    <t>COFINS – Contribuição para Financiamento da Seguridade Social</t>
  </si>
  <si>
    <t>Contribuição Previdenciária (Empresas enquadradas na Lei 128/2008, caso necessário)</t>
  </si>
  <si>
    <t>Somatório do percentual dos tributos</t>
  </si>
  <si>
    <t>TOTAL DO MÓDULO 05</t>
  </si>
  <si>
    <t>3.4 PLANILHA DE CUSTO UNITÁRIO – APOIO OPERACIONAL (HIGIENIZAÇÃO, CRIAÇÃO, EXPERIMENTAÇÃO)</t>
  </si>
  <si>
    <t>3.4 PLANILHA DE TOTALIZAÇÃO – APOIO OPERACIONAL (HIGIENIZAÇÃO, CRIAÇÃO, EXPERIMENTAÇÃO)</t>
  </si>
  <si>
    <t>POSTO</t>
  </si>
  <si>
    <t>PERFIL DA MÃO-DE-OBRA</t>
  </si>
  <si>
    <t>3.4.1 PERÍODO DE TRABALHO</t>
  </si>
  <si>
    <t>3.4.2 VALOR</t>
  </si>
  <si>
    <t>3.4.2 CUSTO Hora Trabalhada</t>
  </si>
  <si>
    <t>3.4.3 PREÇO MENSAL</t>
  </si>
  <si>
    <t>3.4.1.1 Jornada Semanal</t>
  </si>
  <si>
    <t>3.4.1.2 Frequência Mensal</t>
  </si>
  <si>
    <t>3.4.1.3 Taxa da Hora Trabalhada</t>
  </si>
  <si>
    <t>3.4.2.1 Homem-Mês</t>
  </si>
  <si>
    <t>3.4.2.2 Hora Trabalhada</t>
  </si>
  <si>
    <t>3.4.1.3 Jornada Mensal</t>
  </si>
  <si>
    <t>3.4.3.1 Unitário</t>
  </si>
  <si>
    <t>3.4.3.2 Quantidade de Postos</t>
  </si>
  <si>
    <t>3.4.3.3 Total</t>
  </si>
  <si>
    <t>(Horas)</t>
  </si>
  <si>
    <t>Semana</t>
  </si>
  <si>
    <t>[= 1 / (3.4.1.1 X 3.4.1.2)]</t>
  </si>
  <si>
    <t>(=3.4.1.3 X 3.4.2.1)</t>
  </si>
  <si>
    <t>semana</t>
  </si>
  <si>
    <t>(3.4.1.1 X 3.4.1.2)               (Horas Trabalhadas)</t>
  </si>
  <si>
    <t>(= Item 3.4.2.2)                    (R$)</t>
  </si>
  <si>
    <t>(= 3.4.1.3X 3.4.2) (R$)</t>
  </si>
  <si>
    <t>(=SOMA 3.4.3.1X 3.4.3.2)                (R$)</t>
  </si>
  <si>
    <t>Planilha de Custos e Formação de Preços - CPqGM</t>
  </si>
  <si>
    <t>3.3 QUADRO RESUMO DO VALOR GLOBAL DO SERVIÇO</t>
  </si>
  <si>
    <t>12 meses</t>
  </si>
  <si>
    <t>VALOR GLOBAL DA PROPOSTA (12 meses)</t>
  </si>
  <si>
    <t>CONTA VINCULADA - VALORES PARA PROVISIONAMENTO</t>
  </si>
  <si>
    <t>ITEM</t>
  </si>
  <si>
    <t>% DO SAT</t>
  </si>
  <si>
    <t>% SOBRE REMUNERAÇÃO</t>
  </si>
  <si>
    <t>VALOR (RS)</t>
  </si>
  <si>
    <t>13º (Décimo Terceiro) Salário</t>
  </si>
  <si>
    <t>Férias e 1/3 (Um Terço) Constitucional</t>
  </si>
  <si>
    <t>Multa sobre FGTS e contribuição social sobre o aviso prévio indenizado e sobre o aviso prévio trabalhado.</t>
  </si>
  <si>
    <t>Total</t>
  </si>
  <si>
    <t>Valor Ordinário Mensal</t>
  </si>
  <si>
    <t>Valor Ordinário para 12 meses</t>
  </si>
  <si>
    <t>Valor do provisionamento mensal para Conta Vinculada</t>
  </si>
  <si>
    <t>Valor do provisionamento de 12 meses para Conta Vinculada</t>
  </si>
  <si>
    <t>PREÇO GLOBAL ESTIMADO DO CONTRATO</t>
  </si>
  <si>
    <t>TAXA DE ADMINISTRAÇÃO DE CONTA VINCULADA</t>
  </si>
  <si>
    <t>TRIBUTOS</t>
  </si>
  <si>
    <t>TOTAL TRIBUTOS</t>
  </si>
  <si>
    <t>TOTAL DE TAXA DE ADMINISTRAÇÃO DE CONTA VINCULADA + TRIBUTOS</t>
  </si>
  <si>
    <t>NOTA: Não preencher as células para a licitação, ficando as mesmas dependentes de definição posterior da taxa a ser cobrada pela instituição bancária para administração da conta vinculada.</t>
  </si>
  <si>
    <t>Serviços de Apoio Administrativo</t>
  </si>
  <si>
    <t>VALOR TOTAL ESTIMADO DO PROVISIONAMENTO PARA CONTA VINCULADA</t>
  </si>
  <si>
    <t>Perfil da Mão de Obra:</t>
  </si>
  <si>
    <t>CBO:</t>
  </si>
  <si>
    <t>MÓDULO 01</t>
  </si>
  <si>
    <t>MÓDULO 02 – ENCARGOS E BENEFÍCIOS ANUAIS, MENSAIS E DIÁRIOS</t>
  </si>
  <si>
    <t>SUBMÓDULO 2.1 – 13º (Décimo Terceiro) Salário, Férias e Adicional de Férias</t>
  </si>
  <si>
    <t>SUBMÓDULO 2.1</t>
  </si>
  <si>
    <t>TOTAL DO SUBMÓDULO 2.1</t>
  </si>
  <si>
    <t>SUBMÓDULO 2.2 – Encargos Previdenciários (GPS), Fundo de Garantia por Tempo de Serviço (FGTS) e Outras Contribuições</t>
  </si>
  <si>
    <t>SUBMÓDULO 2.2</t>
  </si>
  <si>
    <t>TOTAL DO SUBMÓDULO 2.2</t>
  </si>
  <si>
    <t>SUBMÓDULO 2.3 – Benefícios Mensais e Diários</t>
  </si>
  <si>
    <t>SUBMÓDULO 2.3</t>
  </si>
  <si>
    <t>TOTAL DO SUBMÓDULO 2.3</t>
  </si>
  <si>
    <t>MÓDULO 03 – PROVISÃO PARA RESCISÃO</t>
  </si>
  <si>
    <t>Provisão sobre Remuneração</t>
  </si>
  <si>
    <t>Previsão de Demissões</t>
  </si>
  <si>
    <t>MÓDULO 03</t>
  </si>
  <si>
    <t>Incidência do Submódulo 2.2 sobre o Aviso Prévio Trabalhado</t>
  </si>
  <si>
    <t>MÓDULO 04 – CUSTO DE REPOSIÇÃO DO PROFISSIONAL AUSENTE</t>
  </si>
  <si>
    <t>MÓDULO 04</t>
  </si>
  <si>
    <r>
      <t>Substituto nas Ausências Legais –</t>
    </r>
    <r>
      <rPr>
        <b/>
        <sz val="10"/>
        <color indexed="8"/>
        <rFont val="Arial Narrow"/>
        <family val="2"/>
      </rPr>
      <t xml:space="preserve"> </t>
    </r>
    <r>
      <rPr>
        <b/>
        <sz val="10"/>
        <color indexed="10"/>
        <rFont val="Arial Narrow"/>
        <family val="2"/>
      </rPr>
      <t>Obs.: Para este item informar quantidade estimada de ausências e não percentual</t>
    </r>
  </si>
  <si>
    <t>Substituto na Cobertura de Licença Paternidade</t>
  </si>
  <si>
    <t>Substituto nas Ausências por Acidente de Trabalho</t>
  </si>
  <si>
    <t>Substituto na Cobertura de Afastamento Maternidade</t>
  </si>
  <si>
    <r>
      <t xml:space="preserve">Substituto nas Ausências por Doença - – </t>
    </r>
    <r>
      <rPr>
        <b/>
        <sz val="10"/>
        <color indexed="10"/>
        <rFont val="Arial Narrow"/>
        <family val="2"/>
      </rPr>
      <t>Obs.: Para este item informar quantidade estimada de ausências e não percentual</t>
    </r>
  </si>
  <si>
    <t>Incidência do Submódulo 2.2 sobre Custo de Reposição de Profissional Ausente</t>
  </si>
  <si>
    <t>MÓDULO 05 – INSUMOS DIVERSOS</t>
  </si>
  <si>
    <t>MÓDULO 06 – CUSTOS INDIRETOS, LUCRO E TRIBUTOS</t>
  </si>
  <si>
    <t>SUBMÓDULO 6.1 – Custos Indiretos e Lucro</t>
  </si>
  <si>
    <t>SUBMÓDULO 6.1</t>
  </si>
  <si>
    <t>Custos Indiretos (% sobre o somatório dos módulos 01, 02, 03, 04 e 05)</t>
  </si>
  <si>
    <t>Lucro (% sobre o somatório dos módulos 01, 02, 03, 04, 05 e os Custos Indiretos)</t>
  </si>
  <si>
    <t>TOTAL DO SUBMÓDULO 6.1</t>
  </si>
  <si>
    <t>SUBMÓDULO 6.2 – Tributos</t>
  </si>
  <si>
    <t xml:space="preserve">SUBMÓDULO 6.2 </t>
  </si>
  <si>
    <t>Contribuição Previdenciária (Empresas enquadradas na Lei 123/2006 e suas alterações, caso necessário)</t>
  </si>
  <si>
    <t>TOTAL DO SUBMÓDULO 6.2</t>
  </si>
  <si>
    <t>TOTAL DO MÓDULO 06</t>
  </si>
  <si>
    <t>CUSTO HOMEM/MÊS (SOMATÓRIO DOS MÓDULOS 01, 02, 03, 04, 05 E 06)</t>
  </si>
  <si>
    <t>Incidência do Submódulo 2.2 sobre férias, 1/3 (um terço) constitucional de férias e 13° (décimo terceiro) salário*</t>
  </si>
  <si>
    <t>NOTA : O cálculo dos valores a serem provisionados em conta vinculada é automático e considera os percentuais definidos pelo ANEXO XII da INSTRUÇÃO NORMATIVA Nº 05, DE 26 DE MAIO DE 2017. Nenhum campo desta planilha deverá ser modificado.</t>
  </si>
  <si>
    <t>Secretária</t>
  </si>
  <si>
    <r>
      <t xml:space="preserve">Aviso Prévio Indenizado - </t>
    </r>
    <r>
      <rPr>
        <b/>
        <sz val="10"/>
        <color indexed="10"/>
        <rFont val="Arial Narrow"/>
        <family val="2"/>
      </rPr>
      <t>Obs.: Informar percentual previsto de demissões com aviso prévio idenizado. O somatório das previsões de demissão (com aviso prévio indenizado e trabalhado) não poderá ser superior a 100%.</t>
    </r>
  </si>
  <si>
    <r>
      <t xml:space="preserve">Aviso Prévio Trabalhado - </t>
    </r>
    <r>
      <rPr>
        <b/>
        <sz val="10"/>
        <color indexed="10"/>
        <rFont val="Arial Narrow"/>
        <family val="2"/>
      </rPr>
      <t>Obs.: Informar percentual previsto de demissões com aviso prévio trabalhado. O somatório das previsões de demissão (com aviso prévio indenizado e trabalhado) não poderá ser superior a 100%.</t>
    </r>
  </si>
  <si>
    <r>
      <t>Multa do FGTS e contribuições sociais sobre o  Aviso Prévio (</t>
    </r>
    <r>
      <rPr>
        <b/>
        <sz val="10"/>
        <color indexed="10"/>
        <rFont val="Arial Narrow"/>
        <family val="2"/>
      </rPr>
      <t>Obs.: C</t>
    </r>
    <r>
      <rPr>
        <b/>
        <sz val="10"/>
        <color indexed="10"/>
        <rFont val="Arial Narrow"/>
        <family val="2"/>
      </rPr>
      <t>alculado multiplicando o valor da remuneração pelo percentual previsto para a Conta Vinculada</t>
    </r>
    <r>
      <rPr>
        <sz val="10"/>
        <color indexed="8"/>
        <rFont val="Arial Narrow"/>
        <family val="2"/>
      </rPr>
      <t>)</t>
    </r>
  </si>
  <si>
    <r>
      <t xml:space="preserve">Substituto na Cobertura de Férias - </t>
    </r>
    <r>
      <rPr>
        <b/>
        <sz val="10"/>
        <color indexed="10"/>
        <rFont val="Arial Narrow"/>
        <family val="2"/>
      </rPr>
      <t xml:space="preserve">Obs.: </t>
    </r>
    <r>
      <rPr>
        <b/>
        <sz val="10"/>
        <color indexed="10"/>
        <rFont val="Arial Narrow"/>
        <family val="2"/>
      </rPr>
      <t>Já provisionado conforme item "Férias e Adicional de Férias" do Submódulo 2.1</t>
    </r>
  </si>
  <si>
    <r>
      <t>Seguro de Acidente do Trabalho (SAT)</t>
    </r>
    <r>
      <rPr>
        <b/>
        <sz val="10"/>
        <color indexed="10"/>
        <rFont val="Arial Narrow"/>
        <family val="2"/>
      </rPr>
      <t xml:space="preserve"> Obs: Para gerar o percentual do SAT informar o percentual de Riscos Ambientais do Trabalho (RAT) e o Fator Acidentário de Prevenção (FAP)</t>
    </r>
  </si>
  <si>
    <t>RAT =</t>
  </si>
  <si>
    <t>FAP =</t>
  </si>
  <si>
    <r>
      <t xml:space="preserve">Incidência do Submódulo 2.2 sobre 13º Salário e Adicional de Férias </t>
    </r>
    <r>
      <rPr>
        <b/>
        <sz val="10"/>
        <color indexed="10"/>
        <rFont val="Arial Narrow"/>
        <family val="2"/>
      </rPr>
      <t>Obs.: Pe</t>
    </r>
    <r>
      <rPr>
        <b/>
        <sz val="10"/>
        <color indexed="10"/>
        <rFont val="Arial Narrow"/>
        <family val="2"/>
      </rPr>
      <t>rcentual previsto para a Conta Vinculada, preenchimento automático ao definir percentual do SAT</t>
    </r>
  </si>
  <si>
    <r>
      <t xml:space="preserve">Férias e Adicional de Férias </t>
    </r>
    <r>
      <rPr>
        <b/>
        <sz val="10"/>
        <color indexed="10"/>
        <rFont val="Arial Narrow"/>
        <family val="2"/>
      </rPr>
      <t>Obs.: Pe</t>
    </r>
    <r>
      <rPr>
        <b/>
        <sz val="10"/>
        <color indexed="10"/>
        <rFont val="Arial Narrow"/>
        <family val="2"/>
      </rPr>
      <t>rcentual previsto para a Conta Vinculada</t>
    </r>
  </si>
  <si>
    <t>Se RAT = 1,00%</t>
  </si>
  <si>
    <t>Se RAT = 2,00%</t>
  </si>
  <si>
    <t>Se RAT = 3,00%</t>
  </si>
  <si>
    <t>* Considerando as alíquotas de contribuição de 1% (um por cento), 2% (dois por cento) ou 3% (três por cento) referentes ao grau de risco de acidente do trabalho, previstas no art. 22, inciso II, da Lei no 8.212, de 24 de julho de 1991. As células que não correspondam ao RAT adotado permanecerão com os valores zerados.</t>
  </si>
  <si>
    <r>
      <t xml:space="preserve">Vale Transporte </t>
    </r>
    <r>
      <rPr>
        <b/>
        <sz val="10"/>
        <color indexed="10"/>
        <rFont val="Arial Narrow"/>
        <family val="2"/>
      </rPr>
      <t>(Inserir aqui a memória de cálculo)</t>
    </r>
  </si>
  <si>
    <r>
      <t xml:space="preserve">Assistência Médica </t>
    </r>
    <r>
      <rPr>
        <b/>
        <sz val="10"/>
        <color indexed="10"/>
        <rFont val="Arial Narrow"/>
        <family val="2"/>
      </rPr>
      <t>(Inserir aqui a memória de cálculo)</t>
    </r>
  </si>
  <si>
    <r>
      <t xml:space="preserve">Assistência Odontológica </t>
    </r>
    <r>
      <rPr>
        <b/>
        <sz val="10"/>
        <color indexed="10"/>
        <rFont val="Arial Narrow"/>
        <family val="2"/>
      </rPr>
      <t>(Inserir aqui a memória de cálculo)</t>
    </r>
  </si>
  <si>
    <r>
      <t xml:space="preserve">Seguro de Vida </t>
    </r>
    <r>
      <rPr>
        <b/>
        <sz val="10"/>
        <color indexed="10"/>
        <rFont val="Arial Narrow"/>
        <family val="2"/>
      </rPr>
      <t>(Inserir aqui a memória de cálculo)</t>
    </r>
  </si>
  <si>
    <r>
      <t xml:space="preserve">Adicional de Insalubridade ou Periculosidade </t>
    </r>
    <r>
      <rPr>
        <b/>
        <sz val="10"/>
        <color indexed="10"/>
        <rFont val="Arial Narrow"/>
        <family val="2"/>
      </rPr>
      <t>(Inserir aqui a memória de cálculo)</t>
    </r>
  </si>
  <si>
    <t>NOTA :Só preencher as células em amarelo, que podem ou não serem preenchidas na sua totalidade, a depender do regime de tributação da empresa. Ver nota explicativa.</t>
  </si>
  <si>
    <t>Contínuo (Boy)</t>
  </si>
  <si>
    <t>XX/XX/XXXX</t>
  </si>
  <si>
    <t>Acordo, Convenção ou Sentença Normativa em Dissídio Coletivo</t>
  </si>
  <si>
    <t>NOTA :Só preencher as células em amarelo</t>
  </si>
  <si>
    <r>
      <t xml:space="preserve">Obs.: O valor da Taxa de Administração de Conta Vinculada + Tributos será automaticamente acrescido ao Valor Ordinário Mensal constante na </t>
    </r>
    <r>
      <rPr>
        <sz val="10"/>
        <rFont val="Arial"/>
        <family val="2"/>
      </rPr>
      <t>aba</t>
    </r>
    <r>
      <rPr>
        <b/>
        <sz val="10"/>
        <rFont val="Arial"/>
        <family val="2"/>
      </rPr>
      <t xml:space="preserve"> Resumo desta planilha, e o valor da Taxa de Administração de Conta Vinculada (sem tributos) será automaticamente acrescido ao Valor do provisionamento mensal para Conta Vinculada constante na mesma aba Resumo.</t>
    </r>
  </si>
  <si>
    <t>3515.05</t>
  </si>
  <si>
    <t>4110-05</t>
  </si>
  <si>
    <t>4122-05</t>
  </si>
  <si>
    <t xml:space="preserve">Adicional de Insalubridade ou Periculosidade </t>
  </si>
  <si>
    <t>Assistente de Rotinas Administrativas (Nível Médio)</t>
  </si>
  <si>
    <t>Férias e Adicional de Férias Obs.: Percentual previsto para a Conta Vinculada</t>
  </si>
  <si>
    <t>Incidência do Submódulo 2.2 sobre 13º Salário e Adicional de Férias Obs.: Percentual previsto para a Conta Vinculada, preenchimento automático ao definir percentual do SAT</t>
  </si>
  <si>
    <r>
      <t>Vale Refeição</t>
    </r>
    <r>
      <rPr>
        <b/>
        <sz val="10"/>
        <color indexed="10"/>
        <rFont val="Arial Narrow"/>
        <family val="2"/>
      </rPr>
      <t xml:space="preserve"> (Inserir aqui a memória de cálculo)</t>
    </r>
  </si>
  <si>
    <t>Outros (como não há previsão de insumos, manter zerado)</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</si>
</sst>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quot;R$&quot;* #,##0.00_-;\-&quot;R$&quot;* #,##0.00_-;_-&quot;R$&quot;* &quot;-&quot;??_-;_-@_-"/>
    <numFmt numFmtId="178" formatCode="d/m/yyyy"/>
    <numFmt numFmtId="179" formatCode="#,##0.00\ ;&quot; (&quot;#,##0.00\);&quot; -&quot;#\ ;@\ "/>
    <numFmt numFmtId="180" formatCode="[$R$-416]\ #,##0.00;[Red]\-[$R$-416]\ #,##0.00"/>
    <numFmt numFmtId="181" formatCode="0.0000"/>
    <numFmt numFmtId="182" formatCode="0.00000000"/>
    <numFmt numFmtId="183" formatCode="#,##0.00;[Red]#,##0.00"/>
    <numFmt numFmtId="184" formatCode="&quot;R$ &quot;#,##0.00\ ;&quot;(R$ &quot;#,##0.00\)"/>
    <numFmt numFmtId="185" formatCode="&quot;R$ &quot;#,##0.00;[Red]&quot;R$ &quot;#,##0.00"/>
    <numFmt numFmtId="186" formatCode="0.00_ ;\-0.00\ "/>
    <numFmt numFmtId="187" formatCode="[$-416]dddd\,\ d&quot; de &quot;mmmm&quot; de &quot;yyyy"/>
    <numFmt numFmtId="188" formatCode="&quot;Sim&quot;;&quot;Sim&quot;;&quot;Não&quot;"/>
    <numFmt numFmtId="189" formatCode="&quot;Verdadeiro&quot;;&quot;Verdadeiro&quot;;&quot;Falso&quot;"/>
    <numFmt numFmtId="190" formatCode="&quot;Ativado&quot;;&quot;Ativado&quot;;&quot;Desativado&quot;"/>
    <numFmt numFmtId="191" formatCode="[$€-2]\ #,##0.00_);[Red]\([$€-2]\ #,##0.00\)"/>
    <numFmt numFmtId="192" formatCode="#,##0.0"/>
    <numFmt numFmtId="193" formatCode="0.00000"/>
    <numFmt numFmtId="194" formatCode="0.000"/>
    <numFmt numFmtId="195" formatCode="_-* #,##0_-;\-* #,##0_-;_-* &quot;-&quot;??_-;_-@_-"/>
    <numFmt numFmtId="196" formatCode="0.0"/>
    <numFmt numFmtId="197" formatCode="#,##0_ ;\-#,##0\ "/>
  </numFmts>
  <fonts count="87">
    <font>
      <sz val="10"/>
      <name val="Arial"/>
      <family val="2"/>
    </font>
    <font>
      <b/>
      <sz val="12"/>
      <name val="Arial"/>
      <family val="2"/>
    </font>
    <font>
      <sz val="14"/>
      <name val="Arial"/>
      <family val="2"/>
    </font>
    <font>
      <sz val="18"/>
      <name val="Arial"/>
      <family val="2"/>
    </font>
    <font>
      <sz val="16"/>
      <name val="Arial"/>
      <family val="2"/>
    </font>
    <font>
      <sz val="10"/>
      <color indexed="10"/>
      <name val="Arial"/>
      <family val="2"/>
    </font>
    <font>
      <sz val="12"/>
      <name val="Arial"/>
      <family val="2"/>
    </font>
    <font>
      <b/>
      <sz val="10"/>
      <name val="Arial"/>
      <family val="2"/>
    </font>
    <font>
      <sz val="11"/>
      <name val="Arial"/>
      <family val="2"/>
    </font>
    <font>
      <b/>
      <i/>
      <sz val="10"/>
      <name val="Arial"/>
      <family val="2"/>
    </font>
    <font>
      <b/>
      <sz val="10"/>
      <color indexed="10"/>
      <name val="Arial"/>
      <family val="2"/>
    </font>
    <font>
      <sz val="9"/>
      <name val="Arial"/>
      <family val="2"/>
    </font>
    <font>
      <b/>
      <sz val="9"/>
      <name val="Arial"/>
      <family val="2"/>
    </font>
    <font>
      <sz val="5"/>
      <name val="Arial"/>
      <family val="2"/>
    </font>
    <font>
      <sz val="8"/>
      <name val="Arial"/>
      <family val="2"/>
    </font>
    <font>
      <sz val="10"/>
      <color indexed="8"/>
      <name val="Arial Narrow"/>
      <family val="2"/>
    </font>
    <font>
      <b/>
      <sz val="10"/>
      <name val="Arial Narrow"/>
      <family val="2"/>
    </font>
    <font>
      <sz val="10"/>
      <name val="Arial Narrow"/>
      <family val="2"/>
    </font>
    <font>
      <b/>
      <sz val="10"/>
      <color indexed="10"/>
      <name val="Arial Narrow"/>
      <family val="2"/>
    </font>
    <font>
      <b/>
      <sz val="10"/>
      <color indexed="8"/>
      <name val="Arial Narrow"/>
      <family val="2"/>
    </font>
    <font>
      <b/>
      <i/>
      <sz val="10"/>
      <name val="Arial Narrow"/>
      <family val="2"/>
    </font>
    <font>
      <b/>
      <sz val="9"/>
      <name val="Times New Roman"/>
      <family val="1"/>
    </font>
    <font>
      <sz val="9"/>
      <name val="Times New Roman"/>
      <family val="1"/>
    </font>
    <font>
      <b/>
      <sz val="10"/>
      <name val="Times New Roman"/>
      <family val="1"/>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8"/>
      <name val="Arial1"/>
      <family val="0"/>
    </font>
    <font>
      <sz val="9"/>
      <color indexed="8"/>
      <name val="Arial1"/>
      <family val="0"/>
    </font>
    <font>
      <sz val="10"/>
      <color indexed="8"/>
      <name val="Arial1"/>
      <family val="0"/>
    </font>
    <font>
      <sz val="10"/>
      <color indexed="8"/>
      <name val="Arial"/>
      <family val="2"/>
    </font>
    <font>
      <b/>
      <sz val="12"/>
      <color indexed="8"/>
      <name val="Arial1"/>
      <family val="0"/>
    </font>
    <font>
      <sz val="10"/>
      <color indexed="9"/>
      <name val="Arial Narrow"/>
      <family val="2"/>
    </font>
    <font>
      <sz val="10"/>
      <color indexed="55"/>
      <name val="Arial Narrow"/>
      <family val="2"/>
    </font>
    <font>
      <sz val="10"/>
      <color indexed="10"/>
      <name val="Arial Narrow"/>
      <family val="2"/>
    </font>
    <font>
      <sz val="9"/>
      <color indexed="8"/>
      <name val="Times New Roman"/>
      <family val="1"/>
    </font>
    <font>
      <b/>
      <sz val="9"/>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1"/>
      <family val="0"/>
    </font>
    <font>
      <sz val="9"/>
      <color theme="1"/>
      <name val="Arial1"/>
      <family val="0"/>
    </font>
    <font>
      <sz val="10"/>
      <color theme="1"/>
      <name val="Arial1"/>
      <family val="0"/>
    </font>
    <font>
      <sz val="10"/>
      <color theme="1"/>
      <name val="Arial"/>
      <family val="2"/>
    </font>
    <font>
      <b/>
      <sz val="12"/>
      <color theme="1"/>
      <name val="Arial1"/>
      <family val="0"/>
    </font>
    <font>
      <sz val="10"/>
      <color rgb="FFFF0000"/>
      <name val="Arial"/>
      <family val="2"/>
    </font>
    <font>
      <sz val="10"/>
      <color theme="1"/>
      <name val="Arial Narrow"/>
      <family val="2"/>
    </font>
    <font>
      <sz val="10"/>
      <color theme="0"/>
      <name val="Arial Narrow"/>
      <family val="2"/>
    </font>
    <font>
      <b/>
      <sz val="10"/>
      <color theme="1"/>
      <name val="Arial Narrow"/>
      <family val="2"/>
    </font>
    <font>
      <sz val="10"/>
      <color theme="0" tint="-0.24997000396251678"/>
      <name val="Arial Narrow"/>
      <family val="2"/>
    </font>
    <font>
      <sz val="10"/>
      <color rgb="FFFF0000"/>
      <name val="Arial Narrow"/>
      <family val="2"/>
    </font>
    <font>
      <sz val="9"/>
      <color theme="1"/>
      <name val="Times New Roman"/>
      <family val="1"/>
    </font>
    <font>
      <b/>
      <sz val="9"/>
      <color theme="1"/>
      <name val="Times New Roman"/>
      <family val="1"/>
    </font>
    <font>
      <b/>
      <sz val="10"/>
      <color rgb="FFFF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style="double"/>
      <bottom style="double"/>
    </border>
    <border>
      <left style="hair">
        <color indexed="8"/>
      </left>
      <right style="medium"/>
      <top style="medium"/>
      <bottom style="medium"/>
    </border>
    <border>
      <left style="medium"/>
      <right style="medium"/>
      <top style="medium"/>
      <bottom style="medium"/>
    </border>
    <border>
      <left style="medium">
        <color indexed="8"/>
      </left>
      <right style="hair">
        <color indexed="8"/>
      </right>
      <top style="hair">
        <color indexed="8"/>
      </top>
      <bottom style="medium">
        <color indexed="8"/>
      </bottom>
    </border>
    <border>
      <left/>
      <right/>
      <top/>
      <bottom style="hair">
        <color indexed="8"/>
      </bottom>
    </border>
    <border>
      <left/>
      <right style="medium">
        <color indexed="8"/>
      </right>
      <top/>
      <bottom style="hair">
        <color indexed="8"/>
      </bottom>
    </border>
    <border diagonalUp="1" diagonalDown="1">
      <left style="hair">
        <color indexed="8"/>
      </left>
      <right style="medium">
        <color indexed="8"/>
      </right>
      <top style="medium">
        <color indexed="8"/>
      </top>
      <bottom style="hair">
        <color indexed="8"/>
      </bottom>
      <diagonal style="double">
        <color indexed="8"/>
      </diagonal>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right style="thin"/>
      <top style="medium"/>
      <bottom style="medium"/>
    </border>
    <border>
      <left style="thin"/>
      <right style="thin"/>
      <top>
        <color indexed="63"/>
      </top>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style="hair">
        <color indexed="8"/>
      </top>
      <bottom>
        <color indexed="63"/>
      </bottom>
    </border>
    <border>
      <left style="hair">
        <color indexed="8"/>
      </left>
      <right>
        <color indexed="63"/>
      </right>
      <top style="hair">
        <color indexed="8"/>
      </top>
      <bottom style="hair">
        <color indexed="8"/>
      </bottom>
    </border>
    <border>
      <left style="hair">
        <color indexed="8"/>
      </left>
      <right/>
      <top style="medium">
        <color indexed="8"/>
      </top>
      <bottom style="medium">
        <color indexed="8"/>
      </bottom>
    </border>
    <border>
      <left/>
      <right/>
      <top style="medium">
        <color indexed="8"/>
      </top>
      <bottom style="medium">
        <color indexed="8"/>
      </bottom>
    </border>
    <border>
      <left/>
      <right style="hair">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top style="medium">
        <color indexed="8"/>
      </top>
      <bottom style="hair">
        <color indexed="8"/>
      </bottom>
    </border>
    <border>
      <left/>
      <right/>
      <top style="medium">
        <color indexed="8"/>
      </top>
      <bottom style="hair">
        <color indexed="8"/>
      </bottom>
    </border>
    <border>
      <left/>
      <right style="medium">
        <color indexed="8"/>
      </right>
      <top style="medium">
        <color indexed="8"/>
      </top>
      <bottom style="hair">
        <color indexed="8"/>
      </bottom>
    </border>
    <border>
      <left style="medium">
        <color indexed="8"/>
      </left>
      <right>
        <color indexed="63"/>
      </right>
      <top style="hair">
        <color indexed="8"/>
      </top>
      <bottom>
        <color indexed="63"/>
      </bottom>
    </border>
    <border>
      <left style="double"/>
      <right/>
      <top style="double"/>
      <bottom style="double"/>
    </border>
    <border>
      <left/>
      <right style="double"/>
      <top style="double"/>
      <bottom style="double"/>
    </border>
    <border>
      <left style="medium">
        <color indexed="8"/>
      </left>
      <right/>
      <top style="medium">
        <color indexed="8"/>
      </top>
      <bottom style="hair">
        <color indexed="8"/>
      </bottom>
    </border>
    <border>
      <left style="hair">
        <color indexed="8"/>
      </left>
      <right/>
      <top style="hair">
        <color indexed="8"/>
      </top>
      <bottom style="medium">
        <color indexed="8"/>
      </bottom>
    </border>
    <border>
      <left/>
      <right/>
      <top style="hair">
        <color indexed="8"/>
      </top>
      <bottom style="medium">
        <color indexed="8"/>
      </bottom>
    </border>
    <border>
      <left style="medium">
        <color indexed="8"/>
      </left>
      <right style="medium">
        <color indexed="8"/>
      </right>
      <top style="medium">
        <color indexed="8"/>
      </top>
      <bottom style="hair">
        <color indexed="8"/>
      </bottom>
    </border>
    <border>
      <left style="hair">
        <color indexed="8"/>
      </left>
      <right/>
      <top style="hair">
        <color indexed="8"/>
      </top>
      <bottom style="thin">
        <color indexed="8"/>
      </bottom>
    </border>
    <border>
      <left/>
      <right/>
      <top style="hair">
        <color indexed="8"/>
      </top>
      <bottom style="thin">
        <color indexed="8"/>
      </bottom>
    </border>
    <border>
      <left/>
      <right style="hair">
        <color indexed="8"/>
      </right>
      <top style="hair">
        <color indexed="8"/>
      </top>
      <bottom style="thin">
        <color indexed="8"/>
      </bottom>
    </border>
    <border>
      <left/>
      <right style="hair">
        <color indexed="8"/>
      </right>
      <top style="hair">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medium"/>
    </border>
    <border>
      <left>
        <color indexed="63"/>
      </left>
      <right>
        <color indexed="63"/>
      </right>
      <top style="medium"/>
      <bottom>
        <color indexed="63"/>
      </botto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medium">
        <color indexed="8"/>
      </right>
      <top style="hair">
        <color indexed="8"/>
      </top>
      <bottom>
        <color indexed="63"/>
      </bottom>
    </border>
    <border>
      <left style="hair">
        <color indexed="8"/>
      </left>
      <right style="medium">
        <color indexed="8"/>
      </right>
      <top>
        <color indexed="63"/>
      </top>
      <bottom style="hair">
        <color indexed="8"/>
      </bottom>
    </border>
    <border>
      <left style="thin"/>
      <right>
        <color indexed="63"/>
      </right>
      <top style="medium"/>
      <bottom style="medium"/>
    </border>
    <border diagonalUp="1" diagonalDown="1">
      <left style="thin"/>
      <right>
        <color indexed="63"/>
      </right>
      <top style="medium"/>
      <bottom style="medium"/>
      <diagonal style="thin"/>
    </border>
    <border diagonalUp="1" diagonalDown="1">
      <left>
        <color indexed="63"/>
      </left>
      <right style="thin"/>
      <top style="medium"/>
      <bottom style="medium"/>
      <diagonal style="thin"/>
    </border>
    <border>
      <left>
        <color indexed="63"/>
      </left>
      <right>
        <color indexed="63"/>
      </right>
      <top style="medium">
        <color indexed="8"/>
      </top>
      <bottom>
        <color indexed="63"/>
      </bottom>
    </border>
    <border>
      <left style="hair">
        <color indexed="8"/>
      </left>
      <right>
        <color indexed="63"/>
      </right>
      <top style="medium"/>
      <bottom style="mediu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6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65" fillId="21" borderId="5" applyNumberFormat="0" applyAlignment="0" applyProtection="0"/>
    <xf numFmtId="169" fontId="0" fillId="0" borderId="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179" fontId="0" fillId="0" borderId="0">
      <alignment/>
      <protection/>
    </xf>
  </cellStyleXfs>
  <cellXfs count="288">
    <xf numFmtId="0" fontId="0" fillId="0" borderId="0" xfId="0" applyAlignment="1">
      <alignment/>
    </xf>
    <xf numFmtId="0" fontId="0" fillId="0" borderId="0" xfId="0" applyFont="1" applyAlignment="1">
      <alignment/>
    </xf>
    <xf numFmtId="0" fontId="1" fillId="0" borderId="0" xfId="0" applyFont="1" applyAlignment="1">
      <alignment/>
    </xf>
    <xf numFmtId="0" fontId="3" fillId="0" borderId="10" xfId="0" applyFont="1" applyBorder="1" applyAlignment="1">
      <alignment horizontal="center" vertical="center" wrapText="1"/>
    </xf>
    <xf numFmtId="178" fontId="4" fillId="33"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179" fontId="2" fillId="0" borderId="10" xfId="62" applyFont="1" applyBorder="1" applyAlignment="1" applyProtection="1">
      <alignment horizontal="center" vertical="center" wrapText="1"/>
      <protection/>
    </xf>
    <xf numFmtId="179" fontId="4" fillId="0" borderId="10" xfId="62" applyFont="1" applyBorder="1" applyAlignment="1" applyProtection="1">
      <alignment horizontal="center" vertical="center"/>
      <protection/>
    </xf>
    <xf numFmtId="180" fontId="4" fillId="0" borderId="10" xfId="62" applyNumberFormat="1" applyFont="1" applyBorder="1" applyAlignment="1" applyProtection="1">
      <alignment horizontal="center" vertical="center"/>
      <protection/>
    </xf>
    <xf numFmtId="4" fontId="0" fillId="0" borderId="11" xfId="0" applyNumberFormat="1" applyFont="1" applyBorder="1" applyAlignment="1">
      <alignment/>
    </xf>
    <xf numFmtId="4" fontId="7" fillId="0" borderId="12" xfId="0" applyNumberFormat="1" applyFont="1" applyBorder="1" applyAlignment="1">
      <alignment/>
    </xf>
    <xf numFmtId="4" fontId="6" fillId="0" borderId="12" xfId="0" applyNumberFormat="1" applyFont="1" applyBorder="1" applyAlignment="1" applyProtection="1">
      <alignment horizontal="center" vertical="top"/>
      <protection hidden="1"/>
    </xf>
    <xf numFmtId="10" fontId="9" fillId="0" borderId="10" xfId="0" applyNumberFormat="1" applyFont="1" applyBorder="1" applyAlignment="1">
      <alignment horizontal="right"/>
    </xf>
    <xf numFmtId="4" fontId="0" fillId="0" borderId="11" xfId="0" applyNumberFormat="1" applyFont="1" applyBorder="1" applyAlignment="1">
      <alignment horizontal="right"/>
    </xf>
    <xf numFmtId="4" fontId="1" fillId="0" borderId="12" xfId="0" applyNumberFormat="1" applyFont="1" applyBorder="1" applyAlignment="1">
      <alignment/>
    </xf>
    <xf numFmtId="0" fontId="11" fillId="0" borderId="0" xfId="0" applyFont="1" applyAlignment="1">
      <alignment/>
    </xf>
    <xf numFmtId="0" fontId="11" fillId="0" borderId="0" xfId="0" applyFont="1" applyBorder="1" applyAlignment="1">
      <alignment/>
    </xf>
    <xf numFmtId="0" fontId="7" fillId="0" borderId="0" xfId="0" applyFont="1" applyBorder="1" applyAlignment="1">
      <alignment horizontal="center"/>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3" fillId="0" borderId="18" xfId="0" applyFont="1" applyBorder="1" applyAlignment="1">
      <alignment horizontal="center"/>
    </xf>
    <xf numFmtId="0" fontId="13" fillId="0" borderId="19" xfId="0" applyFont="1" applyBorder="1" applyAlignment="1">
      <alignment horizontal="center"/>
    </xf>
    <xf numFmtId="0" fontId="13" fillId="0" borderId="20" xfId="0" applyFont="1" applyBorder="1" applyAlignment="1">
      <alignment horizontal="center"/>
    </xf>
    <xf numFmtId="0" fontId="13" fillId="0" borderId="0" xfId="0" applyFont="1" applyBorder="1" applyAlignment="1">
      <alignment horizontal="right"/>
    </xf>
    <xf numFmtId="0" fontId="13" fillId="0" borderId="19" xfId="0" applyFont="1" applyBorder="1" applyAlignment="1">
      <alignment horizontal="center" wrapText="1"/>
    </xf>
    <xf numFmtId="0" fontId="13" fillId="0" borderId="20" xfId="0" applyFont="1" applyBorder="1" applyAlignment="1">
      <alignment horizontal="center" wrapText="1"/>
    </xf>
    <xf numFmtId="0" fontId="0" fillId="0" borderId="0" xfId="0" applyBorder="1" applyAlignment="1">
      <alignment/>
    </xf>
    <xf numFmtId="4" fontId="14" fillId="0" borderId="0" xfId="0" applyNumberFormat="1" applyFont="1" applyAlignment="1">
      <alignment horizontal="center"/>
    </xf>
    <xf numFmtId="0" fontId="11" fillId="0" borderId="0" xfId="0" applyFont="1" applyAlignment="1">
      <alignment horizontal="center"/>
    </xf>
    <xf numFmtId="181" fontId="11" fillId="0" borderId="0" xfId="0" applyNumberFormat="1" applyFont="1" applyAlignment="1">
      <alignment/>
    </xf>
    <xf numFmtId="182" fontId="11" fillId="0" borderId="0" xfId="0" applyNumberFormat="1" applyFont="1" applyAlignment="1">
      <alignment/>
    </xf>
    <xf numFmtId="183" fontId="11" fillId="0" borderId="0" xfId="0" applyNumberFormat="1" applyFont="1" applyAlignment="1">
      <alignment/>
    </xf>
    <xf numFmtId="2" fontId="11" fillId="0" borderId="0" xfId="0" applyNumberFormat="1" applyFont="1" applyAlignment="1">
      <alignment/>
    </xf>
    <xf numFmtId="2" fontId="11" fillId="0" borderId="0" xfId="0" applyNumberFormat="1" applyFont="1" applyBorder="1" applyAlignment="1">
      <alignment horizontal="center"/>
    </xf>
    <xf numFmtId="4" fontId="11" fillId="0" borderId="0" xfId="0" applyNumberFormat="1" applyFont="1" applyBorder="1" applyAlignment="1">
      <alignment horizontal="right"/>
    </xf>
    <xf numFmtId="1" fontId="11" fillId="0" borderId="0" xfId="0" applyNumberFormat="1" applyFont="1" applyBorder="1" applyAlignment="1">
      <alignment horizontal="center"/>
    </xf>
    <xf numFmtId="4" fontId="14" fillId="0" borderId="0" xfId="0" applyNumberFormat="1" applyFont="1" applyAlignment="1">
      <alignment/>
    </xf>
    <xf numFmtId="4" fontId="11" fillId="0" borderId="0" xfId="0" applyNumberFormat="1" applyFont="1" applyAlignment="1">
      <alignment/>
    </xf>
    <xf numFmtId="0" fontId="1" fillId="0" borderId="0" xfId="0" applyFont="1" applyBorder="1" applyAlignment="1">
      <alignment horizontal="left"/>
    </xf>
    <xf numFmtId="4" fontId="0" fillId="0" borderId="0" xfId="0" applyNumberFormat="1" applyAlignment="1">
      <alignment horizontal="center" vertical="center"/>
    </xf>
    <xf numFmtId="170" fontId="73" fillId="34" borderId="21" xfId="47" applyFont="1" applyFill="1" applyBorder="1" applyAlignment="1">
      <alignment/>
    </xf>
    <xf numFmtId="170" fontId="73" fillId="34" borderId="0" xfId="47" applyFont="1" applyFill="1" applyBorder="1" applyAlignment="1">
      <alignment/>
    </xf>
    <xf numFmtId="0" fontId="74" fillId="34" borderId="0" xfId="0" applyFont="1" applyFill="1" applyBorder="1" applyAlignment="1">
      <alignment/>
    </xf>
    <xf numFmtId="0" fontId="75" fillId="34" borderId="0" xfId="0" applyFont="1" applyFill="1" applyBorder="1" applyAlignment="1">
      <alignment vertical="center" wrapText="1"/>
    </xf>
    <xf numFmtId="0" fontId="76" fillId="34" borderId="0" xfId="0" applyFont="1" applyFill="1" applyBorder="1" applyAlignment="1">
      <alignment/>
    </xf>
    <xf numFmtId="170" fontId="77" fillId="0" borderId="21" xfId="47" applyFont="1" applyBorder="1" applyAlignment="1">
      <alignment/>
    </xf>
    <xf numFmtId="4" fontId="0" fillId="35" borderId="22" xfId="0" applyNumberFormat="1" applyFont="1" applyFill="1" applyBorder="1" applyAlignment="1">
      <alignment/>
    </xf>
    <xf numFmtId="10" fontId="0" fillId="35" borderId="10" xfId="0" applyNumberFormat="1" applyFont="1" applyFill="1" applyBorder="1" applyAlignment="1">
      <alignment horizontal="right"/>
    </xf>
    <xf numFmtId="4" fontId="0" fillId="0" borderId="0" xfId="0" applyNumberFormat="1" applyFont="1" applyAlignment="1">
      <alignment/>
    </xf>
    <xf numFmtId="185" fontId="2" fillId="0" borderId="14" xfId="0" applyNumberFormat="1" applyFont="1" applyBorder="1" applyAlignment="1">
      <alignment horizontal="center" vertical="center"/>
    </xf>
    <xf numFmtId="185" fontId="2" fillId="34" borderId="23"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0" fontId="78" fillId="0" borderId="0" xfId="0" applyFont="1" applyAlignment="1">
      <alignment/>
    </xf>
    <xf numFmtId="14" fontId="0" fillId="0" borderId="0" xfId="0" applyNumberFormat="1" applyAlignment="1">
      <alignment/>
    </xf>
    <xf numFmtId="0" fontId="79" fillId="0" borderId="0" xfId="0" applyFont="1" applyAlignment="1">
      <alignment/>
    </xf>
    <xf numFmtId="0" fontId="16" fillId="0" borderId="12" xfId="0" applyFont="1" applyBorder="1" applyAlignment="1">
      <alignment horizontal="right"/>
    </xf>
    <xf numFmtId="4" fontId="79" fillId="0" borderId="11" xfId="0" applyNumberFormat="1" applyFont="1" applyBorder="1" applyAlignment="1">
      <alignment/>
    </xf>
    <xf numFmtId="4" fontId="16" fillId="0" borderId="12" xfId="0" applyNumberFormat="1" applyFont="1" applyBorder="1" applyAlignment="1">
      <alignment/>
    </xf>
    <xf numFmtId="4" fontId="79" fillId="0" borderId="12" xfId="0" applyNumberFormat="1" applyFont="1" applyBorder="1" applyAlignment="1">
      <alignment/>
    </xf>
    <xf numFmtId="179" fontId="79" fillId="0" borderId="0" xfId="62" applyFont="1">
      <alignment/>
      <protection/>
    </xf>
    <xf numFmtId="2" fontId="79" fillId="0" borderId="0" xfId="0" applyNumberFormat="1" applyFont="1" applyAlignment="1">
      <alignment/>
    </xf>
    <xf numFmtId="0" fontId="79" fillId="0" borderId="24" xfId="0" applyFont="1" applyBorder="1" applyAlignment="1">
      <alignment/>
    </xf>
    <xf numFmtId="0" fontId="79" fillId="0" borderId="17" xfId="0" applyFont="1" applyBorder="1" applyAlignment="1">
      <alignment horizontal="center" vertical="center"/>
    </xf>
    <xf numFmtId="0" fontId="79" fillId="0" borderId="25" xfId="0" applyFont="1" applyBorder="1" applyAlignment="1">
      <alignment horizontal="center" vertical="center"/>
    </xf>
    <xf numFmtId="0" fontId="79" fillId="0" borderId="26" xfId="0" applyFont="1" applyBorder="1" applyAlignment="1">
      <alignment horizontal="center" vertical="center"/>
    </xf>
    <xf numFmtId="10" fontId="79" fillId="0" borderId="0" xfId="51" applyNumberFormat="1" applyFont="1" applyAlignment="1">
      <alignment/>
    </xf>
    <xf numFmtId="0" fontId="79" fillId="0" borderId="0" xfId="0" applyFont="1" applyAlignment="1">
      <alignment horizontal="center" vertical="center"/>
    </xf>
    <xf numFmtId="0" fontId="16" fillId="0" borderId="0" xfId="0" applyFont="1" applyAlignment="1">
      <alignment horizontal="center" vertical="center"/>
    </xf>
    <xf numFmtId="4" fontId="16" fillId="0" borderId="0" xfId="0" applyNumberFormat="1" applyFont="1" applyAlignment="1">
      <alignment/>
    </xf>
    <xf numFmtId="4" fontId="79" fillId="0" borderId="27" xfId="0" applyNumberFormat="1" applyFont="1" applyBorder="1" applyAlignment="1">
      <alignment horizontal="right"/>
    </xf>
    <xf numFmtId="0" fontId="79" fillId="0" borderId="24" xfId="0" applyFont="1" applyBorder="1" applyAlignment="1">
      <alignment horizontal="center" vertical="center"/>
    </xf>
    <xf numFmtId="0" fontId="80" fillId="0" borderId="0" xfId="0" applyFont="1" applyAlignment="1" applyProtection="1">
      <alignment/>
      <protection hidden="1"/>
    </xf>
    <xf numFmtId="0" fontId="81" fillId="36" borderId="28" xfId="0" applyFont="1" applyFill="1" applyBorder="1" applyAlignment="1">
      <alignment horizontal="center"/>
    </xf>
    <xf numFmtId="0" fontId="81" fillId="36" borderId="29" xfId="0" applyFont="1" applyFill="1" applyBorder="1" applyAlignment="1">
      <alignment horizontal="center"/>
    </xf>
    <xf numFmtId="0" fontId="81" fillId="36" borderId="30" xfId="0" applyFont="1" applyFill="1" applyBorder="1" applyAlignment="1">
      <alignment horizontal="center"/>
    </xf>
    <xf numFmtId="0" fontId="79" fillId="36" borderId="31" xfId="0" applyFont="1" applyFill="1" applyBorder="1" applyAlignment="1">
      <alignment horizontal="left" vertical="center"/>
    </xf>
    <xf numFmtId="2" fontId="79" fillId="36" borderId="32" xfId="0" applyNumberFormat="1" applyFont="1" applyFill="1" applyBorder="1" applyAlignment="1">
      <alignment/>
    </xf>
    <xf numFmtId="0" fontId="79" fillId="36" borderId="33" xfId="0" applyFont="1" applyFill="1" applyBorder="1" applyAlignment="1">
      <alignment horizontal="left" vertical="center"/>
    </xf>
    <xf numFmtId="2" fontId="79" fillId="36" borderId="34" xfId="0" applyNumberFormat="1" applyFont="1" applyFill="1" applyBorder="1" applyAlignment="1">
      <alignment/>
    </xf>
    <xf numFmtId="0" fontId="79" fillId="36" borderId="31" xfId="0" applyFont="1" applyFill="1" applyBorder="1" applyAlignment="1">
      <alignment horizontal="left" vertical="center" wrapText="1"/>
    </xf>
    <xf numFmtId="0" fontId="82" fillId="37" borderId="0" xfId="0" applyFont="1" applyFill="1" applyAlignment="1" applyProtection="1">
      <alignment/>
      <protection hidden="1"/>
    </xf>
    <xf numFmtId="2" fontId="79" fillId="36" borderId="35" xfId="0" applyNumberFormat="1" applyFont="1" applyFill="1" applyBorder="1" applyAlignment="1">
      <alignment/>
    </xf>
    <xf numFmtId="0" fontId="79" fillId="37" borderId="0" xfId="0" applyFont="1" applyFill="1" applyAlignment="1">
      <alignment/>
    </xf>
    <xf numFmtId="2" fontId="79" fillId="36" borderId="36" xfId="0" applyNumberFormat="1" applyFont="1" applyFill="1" applyBorder="1" applyAlignment="1">
      <alignment/>
    </xf>
    <xf numFmtId="2" fontId="79" fillId="36" borderId="37" xfId="0" applyNumberFormat="1" applyFont="1" applyFill="1" applyBorder="1" applyAlignment="1">
      <alignment/>
    </xf>
    <xf numFmtId="2" fontId="81" fillId="36" borderId="35" xfId="0" applyNumberFormat="1" applyFont="1" applyFill="1" applyBorder="1" applyAlignment="1">
      <alignment/>
    </xf>
    <xf numFmtId="0" fontId="83" fillId="0" borderId="0" xfId="0" applyFont="1" applyAlignment="1">
      <alignment vertical="center" wrapText="1"/>
    </xf>
    <xf numFmtId="10" fontId="79" fillId="38" borderId="10" xfId="0" applyNumberFormat="1" applyFont="1" applyFill="1" applyBorder="1" applyAlignment="1">
      <alignment horizontal="right" vertical="center"/>
    </xf>
    <xf numFmtId="1" fontId="79" fillId="0" borderId="0" xfId="51" applyNumberFormat="1" applyFont="1" applyAlignment="1">
      <alignment/>
    </xf>
    <xf numFmtId="0" fontId="79" fillId="0" borderId="38" xfId="0" applyFont="1" applyBorder="1" applyAlignment="1">
      <alignment horizontal="left" vertical="center"/>
    </xf>
    <xf numFmtId="10" fontId="79" fillId="39" borderId="39" xfId="0" applyNumberFormat="1" applyFont="1" applyFill="1" applyBorder="1" applyAlignment="1">
      <alignment horizontal="right" vertical="center"/>
    </xf>
    <xf numFmtId="196" fontId="79" fillId="39" borderId="39" xfId="0" applyNumberFormat="1" applyFont="1" applyFill="1" applyBorder="1" applyAlignment="1">
      <alignment horizontal="right" vertical="center"/>
    </xf>
    <xf numFmtId="4" fontId="17" fillId="39" borderId="11" xfId="33" applyNumberFormat="1" applyFont="1" applyFill="1" applyBorder="1" applyAlignment="1">
      <alignment/>
    </xf>
    <xf numFmtId="170" fontId="0" fillId="33" borderId="11" xfId="47" applyFill="1" applyBorder="1" applyAlignment="1">
      <alignment/>
    </xf>
    <xf numFmtId="10" fontId="0" fillId="0" borderId="0" xfId="51" applyNumberFormat="1" applyAlignment="1">
      <alignment/>
    </xf>
    <xf numFmtId="170" fontId="0" fillId="0" borderId="0" xfId="47" applyAlignment="1">
      <alignment/>
    </xf>
    <xf numFmtId="170" fontId="79" fillId="0" borderId="0" xfId="0" applyNumberFormat="1" applyFont="1" applyAlignment="1">
      <alignment/>
    </xf>
    <xf numFmtId="10" fontId="79" fillId="39" borderId="10" xfId="0" applyNumberFormat="1" applyFont="1" applyFill="1" applyBorder="1" applyAlignment="1">
      <alignment horizontal="center"/>
    </xf>
    <xf numFmtId="10" fontId="79" fillId="33" borderId="10" xfId="0" applyNumberFormat="1" applyFont="1" applyFill="1" applyBorder="1" applyAlignment="1">
      <alignment horizontal="center"/>
    </xf>
    <xf numFmtId="10" fontId="79" fillId="38" borderId="10" xfId="0" applyNumberFormat="1" applyFont="1" applyFill="1" applyBorder="1" applyAlignment="1">
      <alignment horizontal="center"/>
    </xf>
    <xf numFmtId="10" fontId="79" fillId="0" borderId="12" xfId="0" applyNumberFormat="1" applyFont="1" applyBorder="1" applyAlignment="1">
      <alignment horizontal="center"/>
    </xf>
    <xf numFmtId="197" fontId="79" fillId="33" borderId="10" xfId="62" applyNumberFormat="1" applyFont="1" applyFill="1" applyBorder="1" applyAlignment="1">
      <alignment horizontal="center"/>
      <protection/>
    </xf>
    <xf numFmtId="10" fontId="79" fillId="33" borderId="10" xfId="51" applyNumberFormat="1" applyFont="1" applyFill="1" applyBorder="1" applyAlignment="1">
      <alignment horizontal="center"/>
    </xf>
    <xf numFmtId="10" fontId="20" fillId="0" borderId="10" xfId="0" applyNumberFormat="1" applyFont="1" applyBorder="1" applyAlignment="1">
      <alignment horizontal="center"/>
    </xf>
    <xf numFmtId="0" fontId="79" fillId="0" borderId="0" xfId="0" applyFont="1" applyAlignment="1">
      <alignment horizontal="center"/>
    </xf>
    <xf numFmtId="10" fontId="79" fillId="36" borderId="40" xfId="0" applyNumberFormat="1" applyFont="1" applyFill="1" applyBorder="1" applyAlignment="1">
      <alignment horizontal="center"/>
    </xf>
    <xf numFmtId="10" fontId="79" fillId="36" borderId="41" xfId="0" applyNumberFormat="1" applyFont="1" applyFill="1" applyBorder="1" applyAlignment="1">
      <alignment horizontal="center"/>
    </xf>
    <xf numFmtId="10" fontId="79" fillId="36" borderId="42" xfId="0" applyNumberFormat="1" applyFont="1" applyFill="1" applyBorder="1" applyAlignment="1">
      <alignment horizontal="center"/>
    </xf>
    <xf numFmtId="10" fontId="79" fillId="36" borderId="43" xfId="0" applyNumberFormat="1" applyFont="1" applyFill="1" applyBorder="1" applyAlignment="1">
      <alignment horizontal="center"/>
    </xf>
    <xf numFmtId="10" fontId="79" fillId="36" borderId="44" xfId="0" applyNumberFormat="1" applyFont="1" applyFill="1" applyBorder="1" applyAlignment="1">
      <alignment horizontal="center"/>
    </xf>
    <xf numFmtId="0" fontId="83" fillId="0" borderId="0" xfId="0" applyFont="1" applyAlignment="1">
      <alignment horizontal="center" vertical="center" wrapText="1"/>
    </xf>
    <xf numFmtId="10" fontId="11" fillId="33" borderId="10" xfId="51" applyNumberFormat="1" applyFont="1" applyFill="1" applyBorder="1" applyAlignment="1">
      <alignment horizontal="center"/>
    </xf>
    <xf numFmtId="10" fontId="79" fillId="39" borderId="10" xfId="0" applyNumberFormat="1" applyFont="1" applyFill="1" applyBorder="1" applyAlignment="1">
      <alignment horizontal="center" vertical="center"/>
    </xf>
    <xf numFmtId="0" fontId="21" fillId="0" borderId="12" xfId="0" applyFont="1" applyBorder="1" applyAlignment="1">
      <alignment horizontal="right"/>
    </xf>
    <xf numFmtId="170" fontId="22" fillId="33" borderId="11" xfId="47" applyFont="1" applyFill="1" applyBorder="1" applyAlignment="1">
      <alignment/>
    </xf>
    <xf numFmtId="4" fontId="84" fillId="0" borderId="11" xfId="0" applyNumberFormat="1" applyFont="1" applyBorder="1" applyAlignment="1">
      <alignment/>
    </xf>
    <xf numFmtId="170" fontId="22" fillId="0" borderId="12" xfId="47" applyFont="1" applyBorder="1" applyAlignment="1">
      <alignment/>
    </xf>
    <xf numFmtId="170" fontId="22" fillId="0" borderId="11" xfId="47" applyFont="1" applyBorder="1" applyAlignment="1">
      <alignment/>
    </xf>
    <xf numFmtId="170" fontId="22" fillId="39" borderId="11" xfId="47" applyFont="1" applyFill="1" applyBorder="1" applyAlignment="1">
      <alignment/>
    </xf>
    <xf numFmtId="0" fontId="84" fillId="0" borderId="26" xfId="0" applyFont="1" applyBorder="1" applyAlignment="1">
      <alignment horizontal="center" vertical="center"/>
    </xf>
    <xf numFmtId="4" fontId="21" fillId="0" borderId="0" xfId="0" applyNumberFormat="1" applyFont="1" applyAlignment="1">
      <alignment/>
    </xf>
    <xf numFmtId="4" fontId="84" fillId="0" borderId="12" xfId="0" applyNumberFormat="1" applyFont="1" applyBorder="1" applyAlignment="1">
      <alignment/>
    </xf>
    <xf numFmtId="170" fontId="22" fillId="0" borderId="27" xfId="47" applyFont="1" applyBorder="1" applyAlignment="1">
      <alignment horizontal="right"/>
    </xf>
    <xf numFmtId="0" fontId="84" fillId="0" borderId="0" xfId="0" applyFont="1" applyAlignment="1">
      <alignment/>
    </xf>
    <xf numFmtId="0" fontId="85" fillId="36" borderId="30" xfId="0" applyFont="1" applyFill="1" applyBorder="1" applyAlignment="1">
      <alignment horizontal="center"/>
    </xf>
    <xf numFmtId="2" fontId="84" fillId="36" borderId="32" xfId="0" applyNumberFormat="1" applyFont="1" applyFill="1" applyBorder="1" applyAlignment="1">
      <alignment/>
    </xf>
    <xf numFmtId="2" fontId="84" fillId="36" borderId="34" xfId="0" applyNumberFormat="1" applyFont="1" applyFill="1" applyBorder="1" applyAlignment="1">
      <alignment/>
    </xf>
    <xf numFmtId="2" fontId="84" fillId="36" borderId="35" xfId="0" applyNumberFormat="1" applyFont="1" applyFill="1" applyBorder="1" applyAlignment="1">
      <alignment/>
    </xf>
    <xf numFmtId="2" fontId="84" fillId="36" borderId="36" xfId="0" applyNumberFormat="1" applyFont="1" applyFill="1" applyBorder="1" applyAlignment="1">
      <alignment/>
    </xf>
    <xf numFmtId="2" fontId="84" fillId="36" borderId="37" xfId="0" applyNumberFormat="1" applyFont="1" applyFill="1" applyBorder="1" applyAlignment="1">
      <alignment/>
    </xf>
    <xf numFmtId="2" fontId="85" fillId="36" borderId="35" xfId="0" applyNumberFormat="1" applyFont="1" applyFill="1" applyBorder="1" applyAlignment="1">
      <alignment/>
    </xf>
    <xf numFmtId="9" fontId="0" fillId="38" borderId="10" xfId="51" applyFill="1" applyBorder="1" applyAlignment="1">
      <alignment horizontal="center" vertical="center"/>
    </xf>
    <xf numFmtId="10" fontId="79" fillId="36" borderId="40" xfId="0" applyNumberFormat="1" applyFont="1" applyFill="1" applyBorder="1" applyAlignment="1">
      <alignment horizontal="center" vertical="center"/>
    </xf>
    <xf numFmtId="170" fontId="23" fillId="0" borderId="12" xfId="47" applyFont="1" applyBorder="1" applyAlignment="1">
      <alignment/>
    </xf>
    <xf numFmtId="170" fontId="24" fillId="0" borderId="12" xfId="47" applyFont="1" applyBorder="1" applyAlignment="1">
      <alignment/>
    </xf>
    <xf numFmtId="170" fontId="1" fillId="0" borderId="12" xfId="47" applyFont="1" applyBorder="1" applyAlignment="1">
      <alignment/>
    </xf>
    <xf numFmtId="170" fontId="0" fillId="0" borderId="0" xfId="47" applyBorder="1" applyAlignment="1" applyProtection="1">
      <alignment/>
      <protection/>
    </xf>
    <xf numFmtId="170" fontId="22" fillId="38" borderId="11" xfId="47" applyFont="1" applyFill="1" applyBorder="1" applyAlignment="1">
      <alignment/>
    </xf>
    <xf numFmtId="0" fontId="5" fillId="0" borderId="45" xfId="0" applyFont="1" applyBorder="1" applyAlignment="1">
      <alignment horizontal="left" vertical="top" wrapText="1"/>
    </xf>
    <xf numFmtId="0" fontId="1" fillId="0" borderId="0" xfId="0" applyFont="1" applyAlignment="1">
      <alignment horizontal="center"/>
    </xf>
    <xf numFmtId="0" fontId="1" fillId="0" borderId="25" xfId="0" applyFont="1" applyBorder="1" applyAlignment="1">
      <alignment horizontal="center"/>
    </xf>
    <xf numFmtId="4" fontId="4" fillId="0" borderId="10" xfId="0" applyNumberFormat="1" applyFont="1" applyBorder="1" applyAlignment="1">
      <alignment horizontal="left" vertical="center" wrapText="1"/>
    </xf>
    <xf numFmtId="0" fontId="1" fillId="0" borderId="10"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4" fontId="4" fillId="0" borderId="10" xfId="0" applyNumberFormat="1" applyFont="1" applyBorder="1" applyAlignment="1">
      <alignment horizontal="left" vertical="center"/>
    </xf>
    <xf numFmtId="0" fontId="79" fillId="0" borderId="46" xfId="0" applyFont="1" applyBorder="1" applyAlignment="1">
      <alignment horizontal="left" vertical="center"/>
    </xf>
    <xf numFmtId="0" fontId="79" fillId="40" borderId="46" xfId="0" applyFont="1" applyFill="1" applyBorder="1" applyAlignment="1">
      <alignment horizontal="left" vertical="center"/>
    </xf>
    <xf numFmtId="0" fontId="79" fillId="0" borderId="47" xfId="0" applyFont="1" applyBorder="1" applyAlignment="1">
      <alignment horizontal="center" vertical="center"/>
    </xf>
    <xf numFmtId="0" fontId="79" fillId="0" borderId="48" xfId="0" applyFont="1" applyBorder="1" applyAlignment="1">
      <alignment horizontal="center" vertical="center"/>
    </xf>
    <xf numFmtId="0" fontId="79"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48" xfId="0" applyFont="1" applyBorder="1" applyAlignment="1">
      <alignment horizontal="center" vertical="center"/>
    </xf>
    <xf numFmtId="0" fontId="17" fillId="0" borderId="51" xfId="0" applyFont="1" applyBorder="1" applyAlignment="1">
      <alignment horizontal="center" vertical="center"/>
    </xf>
    <xf numFmtId="0" fontId="79" fillId="0" borderId="24" xfId="0" applyFont="1" applyBorder="1" applyAlignment="1">
      <alignment horizontal="center" vertical="center"/>
    </xf>
    <xf numFmtId="0" fontId="79" fillId="40" borderId="52" xfId="0" applyFont="1" applyFill="1" applyBorder="1" applyAlignment="1">
      <alignment horizontal="left" vertical="center"/>
    </xf>
    <xf numFmtId="0" fontId="79" fillId="40" borderId="53" xfId="0" applyFont="1" applyFill="1" applyBorder="1" applyAlignment="1">
      <alignment horizontal="left" vertical="center"/>
    </xf>
    <xf numFmtId="0" fontId="79" fillId="40" borderId="54" xfId="0" applyFont="1" applyFill="1" applyBorder="1" applyAlignment="1">
      <alignment horizontal="left" vertical="center"/>
    </xf>
    <xf numFmtId="0" fontId="79" fillId="0" borderId="55" xfId="0" applyFont="1" applyBorder="1" applyAlignment="1">
      <alignment horizontal="center" vertical="center"/>
    </xf>
    <xf numFmtId="0" fontId="79" fillId="0" borderId="17" xfId="0" applyFont="1" applyBorder="1" applyAlignment="1">
      <alignment horizontal="center" vertical="center"/>
    </xf>
    <xf numFmtId="0" fontId="79" fillId="0" borderId="20" xfId="0" applyFont="1" applyBorder="1" applyAlignment="1">
      <alignment horizontal="center" vertical="center"/>
    </xf>
    <xf numFmtId="0" fontId="79" fillId="0" borderId="38" xfId="0" applyFont="1" applyBorder="1" applyAlignment="1">
      <alignment horizontal="left" vertical="center"/>
    </xf>
    <xf numFmtId="0" fontId="79" fillId="0" borderId="39" xfId="0" applyFont="1" applyBorder="1" applyAlignment="1">
      <alignment horizontal="left" vertical="center"/>
    </xf>
    <xf numFmtId="0" fontId="16" fillId="0" borderId="12" xfId="0" applyFont="1" applyBorder="1" applyAlignment="1">
      <alignment horizontal="center" vertical="center"/>
    </xf>
    <xf numFmtId="0" fontId="79" fillId="0" borderId="56" xfId="0" applyFont="1" applyBorder="1" applyAlignment="1">
      <alignment wrapText="1"/>
    </xf>
    <xf numFmtId="0" fontId="79" fillId="0" borderId="21" xfId="0" applyFont="1" applyBorder="1" applyAlignment="1">
      <alignment wrapText="1"/>
    </xf>
    <xf numFmtId="0" fontId="79" fillId="0" borderId="57" xfId="0" applyFont="1" applyBorder="1" applyAlignment="1">
      <alignment wrapText="1"/>
    </xf>
    <xf numFmtId="0" fontId="16" fillId="0" borderId="14" xfId="0" applyFont="1" applyBorder="1" applyAlignment="1">
      <alignment horizontal="center" vertical="center"/>
    </xf>
    <xf numFmtId="0" fontId="17" fillId="0" borderId="43" xfId="0" applyFont="1" applyBorder="1" applyAlignment="1">
      <alignment horizontal="right" vertical="center" wrapText="1"/>
    </xf>
    <xf numFmtId="0" fontId="79" fillId="0" borderId="46" xfId="0" applyFont="1" applyBorder="1" applyAlignment="1">
      <alignment horizontal="left" vertical="center" wrapText="1"/>
    </xf>
    <xf numFmtId="0" fontId="79" fillId="0" borderId="39" xfId="0" applyFont="1" applyBorder="1" applyAlignment="1">
      <alignment horizontal="left" vertical="center" wrapText="1"/>
    </xf>
    <xf numFmtId="0" fontId="79" fillId="0" borderId="10" xfId="0" applyFont="1" applyBorder="1" applyAlignment="1">
      <alignment horizontal="center" vertical="center"/>
    </xf>
    <xf numFmtId="0" fontId="79" fillId="0" borderId="58" xfId="0" applyFont="1" applyBorder="1" applyAlignment="1">
      <alignment horizontal="center" vertical="center"/>
    </xf>
    <xf numFmtId="0" fontId="79" fillId="0" borderId="53" xfId="0" applyFont="1" applyBorder="1" applyAlignment="1">
      <alignment horizontal="center" vertical="center"/>
    </xf>
    <xf numFmtId="0" fontId="79" fillId="0" borderId="54" xfId="0" applyFont="1" applyBorder="1" applyAlignment="1">
      <alignment horizontal="center" vertical="center"/>
    </xf>
    <xf numFmtId="170" fontId="11" fillId="0" borderId="46" xfId="47" applyFont="1" applyBorder="1" applyAlignment="1">
      <alignment horizontal="left" vertical="center"/>
    </xf>
    <xf numFmtId="170" fontId="11" fillId="0" borderId="38" xfId="47" applyFont="1" applyBorder="1" applyAlignment="1">
      <alignment horizontal="left" vertical="center"/>
    </xf>
    <xf numFmtId="170" fontId="11" fillId="0" borderId="39" xfId="47" applyFont="1" applyBorder="1" applyAlignment="1">
      <alignment horizontal="left" vertical="center"/>
    </xf>
    <xf numFmtId="170" fontId="11" fillId="0" borderId="59" xfId="47" applyFont="1" applyBorder="1" applyAlignment="1">
      <alignment horizontal="left" vertical="center" wrapText="1"/>
    </xf>
    <xf numFmtId="170" fontId="11" fillId="0" borderId="60" xfId="47" applyFont="1" applyBorder="1" applyAlignment="1">
      <alignment horizontal="left" vertical="center" wrapText="1"/>
    </xf>
    <xf numFmtId="170" fontId="0" fillId="0" borderId="50" xfId="47" applyBorder="1" applyAlignment="1">
      <alignment horizontal="center" vertical="center"/>
    </xf>
    <xf numFmtId="170" fontId="0" fillId="0" borderId="48" xfId="47" applyBorder="1" applyAlignment="1">
      <alignment horizontal="center" vertical="center"/>
    </xf>
    <xf numFmtId="170" fontId="0" fillId="0" borderId="51" xfId="47" applyBorder="1" applyAlignment="1">
      <alignment horizontal="center" vertical="center"/>
    </xf>
    <xf numFmtId="0" fontId="17" fillId="0" borderId="61" xfId="0" applyFont="1" applyBorder="1" applyAlignment="1">
      <alignment horizontal="center" vertical="center"/>
    </xf>
    <xf numFmtId="0" fontId="79" fillId="0" borderId="62" xfId="0" applyFont="1" applyBorder="1" applyAlignment="1">
      <alignment horizontal="left" vertical="center"/>
    </xf>
    <xf numFmtId="0" fontId="79" fillId="0" borderId="63" xfId="0" applyFont="1" applyBorder="1" applyAlignment="1">
      <alignment horizontal="left" vertical="center"/>
    </xf>
    <xf numFmtId="0" fontId="79" fillId="0" borderId="64" xfId="0" applyFont="1" applyBorder="1" applyAlignment="1">
      <alignment horizontal="left" vertical="center"/>
    </xf>
    <xf numFmtId="0" fontId="79" fillId="0" borderId="59" xfId="0" applyFont="1" applyBorder="1" applyAlignment="1">
      <alignment horizontal="left" vertical="center"/>
    </xf>
    <xf numFmtId="0" fontId="79" fillId="0" borderId="60" xfId="0" applyFont="1" applyBorder="1" applyAlignment="1">
      <alignment horizontal="left" vertical="center"/>
    </xf>
    <xf numFmtId="0" fontId="79" fillId="0" borderId="65" xfId="0" applyFont="1" applyBorder="1" applyAlignment="1">
      <alignment horizontal="left" vertical="center"/>
    </xf>
    <xf numFmtId="0" fontId="79" fillId="0" borderId="50" xfId="0" applyFont="1" applyBorder="1" applyAlignment="1">
      <alignment horizontal="center" vertical="center"/>
    </xf>
    <xf numFmtId="0" fontId="79" fillId="0" borderId="51" xfId="0" applyFont="1" applyBorder="1" applyAlignment="1">
      <alignment horizontal="center" vertical="center"/>
    </xf>
    <xf numFmtId="0" fontId="17" fillId="0" borderId="66" xfId="0" applyFont="1" applyBorder="1" applyAlignment="1">
      <alignment horizontal="left" vertical="center"/>
    </xf>
    <xf numFmtId="0" fontId="17" fillId="0" borderId="67" xfId="0" applyFont="1" applyBorder="1" applyAlignment="1">
      <alignment horizontal="left" vertical="center"/>
    </xf>
    <xf numFmtId="0" fontId="17" fillId="0" borderId="68" xfId="0" applyFont="1" applyBorder="1" applyAlignment="1">
      <alignment horizontal="left" vertical="center"/>
    </xf>
    <xf numFmtId="0" fontId="17" fillId="0" borderId="66" xfId="0" applyFont="1" applyBorder="1" applyAlignment="1">
      <alignment horizontal="left" vertical="center" wrapText="1"/>
    </xf>
    <xf numFmtId="0" fontId="17" fillId="0" borderId="67" xfId="0" applyFont="1" applyBorder="1" applyAlignment="1">
      <alignment horizontal="left" vertical="center" wrapText="1"/>
    </xf>
    <xf numFmtId="0" fontId="17" fillId="0" borderId="68" xfId="0" applyFont="1" applyBorder="1" applyAlignment="1">
      <alignment horizontal="left" vertical="center" wrapText="1"/>
    </xf>
    <xf numFmtId="170" fontId="0" fillId="0" borderId="58" xfId="47" applyBorder="1" applyAlignment="1">
      <alignment horizontal="center" vertical="center"/>
    </xf>
    <xf numFmtId="170" fontId="0" fillId="0" borderId="53" xfId="47" applyBorder="1" applyAlignment="1">
      <alignment horizontal="center" vertical="center"/>
    </xf>
    <xf numFmtId="170" fontId="0" fillId="0" borderId="54" xfId="47" applyBorder="1" applyAlignment="1">
      <alignment horizontal="center" vertical="center"/>
    </xf>
    <xf numFmtId="170" fontId="0" fillId="0" borderId="55" xfId="47" applyBorder="1" applyAlignment="1">
      <alignment horizontal="center" vertical="center"/>
    </xf>
    <xf numFmtId="170" fontId="0" fillId="0" borderId="17" xfId="47" applyBorder="1" applyAlignment="1">
      <alignment horizontal="center" vertical="center"/>
    </xf>
    <xf numFmtId="170" fontId="0" fillId="0" borderId="20" xfId="47" applyBorder="1" applyAlignment="1">
      <alignment horizontal="center" vertical="center"/>
    </xf>
    <xf numFmtId="0" fontId="17" fillId="0" borderId="58"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86" fillId="0" borderId="59" xfId="0" applyFont="1" applyBorder="1" applyAlignment="1">
      <alignment horizontal="left" vertical="center"/>
    </xf>
    <xf numFmtId="0" fontId="86" fillId="0" borderId="60" xfId="0" applyFont="1" applyBorder="1" applyAlignment="1">
      <alignment horizontal="left" vertical="center"/>
    </xf>
    <xf numFmtId="0" fontId="86" fillId="0" borderId="65" xfId="0" applyFont="1" applyBorder="1" applyAlignment="1">
      <alignment horizontal="left" vertical="center"/>
    </xf>
    <xf numFmtId="0" fontId="16" fillId="0" borderId="50" xfId="0" applyFont="1" applyBorder="1" applyAlignment="1">
      <alignment horizontal="center" vertical="center"/>
    </xf>
    <xf numFmtId="0" fontId="16" fillId="0" borderId="48" xfId="0" applyFont="1" applyBorder="1" applyAlignment="1">
      <alignment horizontal="center" vertical="center"/>
    </xf>
    <xf numFmtId="0" fontId="16" fillId="0" borderId="51" xfId="0" applyFont="1" applyBorder="1" applyAlignment="1">
      <alignment horizontal="center" vertical="center"/>
    </xf>
    <xf numFmtId="0" fontId="20" fillId="0" borderId="46" xfId="0" applyFont="1" applyBorder="1" applyAlignment="1">
      <alignment horizontal="left" vertical="center"/>
    </xf>
    <xf numFmtId="0" fontId="18" fillId="0" borderId="0" xfId="0" applyFont="1" applyAlignment="1">
      <alignment horizontal="justify" vertical="center" wrapText="1"/>
    </xf>
    <xf numFmtId="0" fontId="81" fillId="36" borderId="69" xfId="0" applyFont="1" applyFill="1" applyBorder="1" applyAlignment="1">
      <alignment horizontal="center"/>
    </xf>
    <xf numFmtId="0" fontId="81" fillId="36" borderId="70" xfId="0" applyFont="1" applyFill="1" applyBorder="1" applyAlignment="1">
      <alignment horizontal="center"/>
    </xf>
    <xf numFmtId="0" fontId="81" fillId="36" borderId="71" xfId="0" applyFont="1" applyFill="1" applyBorder="1" applyAlignment="1">
      <alignment horizontal="center"/>
    </xf>
    <xf numFmtId="0" fontId="79" fillId="36" borderId="72" xfId="0" applyFont="1" applyFill="1" applyBorder="1" applyAlignment="1">
      <alignment horizontal="left" vertical="center" wrapText="1"/>
    </xf>
    <xf numFmtId="0" fontId="79" fillId="36" borderId="73" xfId="0" applyFont="1" applyFill="1" applyBorder="1" applyAlignment="1">
      <alignment horizontal="left" vertical="center" wrapText="1"/>
    </xf>
    <xf numFmtId="0" fontId="79" fillId="36" borderId="74" xfId="0" applyFont="1" applyFill="1" applyBorder="1" applyAlignment="1">
      <alignment horizontal="left" vertical="center" wrapText="1"/>
    </xf>
    <xf numFmtId="10" fontId="79" fillId="36" borderId="75" xfId="0" applyNumberFormat="1" applyFont="1" applyFill="1" applyBorder="1" applyAlignment="1">
      <alignment horizontal="center"/>
    </xf>
    <xf numFmtId="10" fontId="79" fillId="36" borderId="76" xfId="0" applyNumberFormat="1" applyFont="1" applyFill="1" applyBorder="1" applyAlignment="1">
      <alignment horizontal="center"/>
    </xf>
    <xf numFmtId="10" fontId="79" fillId="36" borderId="66" xfId="0" applyNumberFormat="1" applyFont="1" applyFill="1" applyBorder="1" applyAlignment="1">
      <alignment horizontal="center"/>
    </xf>
    <xf numFmtId="10" fontId="79" fillId="36" borderId="68" xfId="0" applyNumberFormat="1" applyFont="1" applyFill="1" applyBorder="1" applyAlignment="1">
      <alignment horizontal="center"/>
    </xf>
    <xf numFmtId="10" fontId="79" fillId="36" borderId="77" xfId="0" applyNumberFormat="1" applyFont="1" applyFill="1" applyBorder="1" applyAlignment="1">
      <alignment horizontal="center"/>
    </xf>
    <xf numFmtId="10" fontId="79" fillId="36" borderId="78" xfId="0" applyNumberFormat="1" applyFont="1" applyFill="1" applyBorder="1" applyAlignment="1">
      <alignment horizontal="center"/>
    </xf>
    <xf numFmtId="0" fontId="81" fillId="36" borderId="69" xfId="0" applyFont="1" applyFill="1" applyBorder="1" applyAlignment="1">
      <alignment horizontal="center" vertical="center"/>
    </xf>
    <xf numFmtId="0" fontId="81" fillId="36" borderId="70" xfId="0" applyFont="1" applyFill="1" applyBorder="1" applyAlignment="1">
      <alignment horizontal="center" vertical="center"/>
    </xf>
    <xf numFmtId="0" fontId="81" fillId="36" borderId="79" xfId="0" applyFont="1" applyFill="1" applyBorder="1" applyAlignment="1">
      <alignment horizontal="center" vertical="center"/>
    </xf>
    <xf numFmtId="0" fontId="79" fillId="0" borderId="80" xfId="0" applyFont="1" applyBorder="1" applyAlignment="1">
      <alignment horizontal="left" vertical="center" wrapText="1"/>
    </xf>
    <xf numFmtId="0" fontId="79" fillId="0" borderId="0" xfId="0" applyFont="1" applyAlignment="1">
      <alignment horizontal="left" vertical="center" wrapText="1"/>
    </xf>
    <xf numFmtId="0" fontId="83" fillId="0" borderId="0" xfId="0" applyFont="1" applyAlignment="1">
      <alignment horizontal="left" vertical="center" wrapText="1"/>
    </xf>
    <xf numFmtId="0" fontId="79" fillId="0" borderId="81" xfId="0" applyFont="1" applyBorder="1" applyAlignment="1">
      <alignment horizontal="left" vertical="center" wrapText="1"/>
    </xf>
    <xf numFmtId="0" fontId="79" fillId="0" borderId="82" xfId="0" applyFont="1" applyBorder="1" applyAlignment="1">
      <alignment horizontal="left" vertical="center" wrapText="1"/>
    </xf>
    <xf numFmtId="10" fontId="79" fillId="38" borderId="83" xfId="0" applyNumberFormat="1" applyFont="1" applyFill="1" applyBorder="1" applyAlignment="1">
      <alignment horizontal="center" vertical="center"/>
    </xf>
    <xf numFmtId="10" fontId="79" fillId="38" borderId="84" xfId="0" applyNumberFormat="1" applyFont="1" applyFill="1" applyBorder="1" applyAlignment="1">
      <alignment horizontal="center" vertical="center"/>
    </xf>
    <xf numFmtId="170" fontId="22" fillId="0" borderId="85" xfId="47" applyFont="1" applyBorder="1" applyAlignment="1">
      <alignment horizontal="right" vertical="center"/>
    </xf>
    <xf numFmtId="170" fontId="22" fillId="0" borderId="86" xfId="47" applyFont="1" applyBorder="1" applyAlignment="1">
      <alignment horizontal="right" vertical="center"/>
    </xf>
    <xf numFmtId="0" fontId="81" fillId="36" borderId="87" xfId="0" applyFont="1" applyFill="1" applyBorder="1" applyAlignment="1">
      <alignment horizontal="center"/>
    </xf>
    <xf numFmtId="0" fontId="81" fillId="36" borderId="79" xfId="0" applyFont="1" applyFill="1" applyBorder="1" applyAlignment="1">
      <alignment horizontal="center"/>
    </xf>
    <xf numFmtId="10" fontId="79" fillId="36" borderId="88" xfId="0" applyNumberFormat="1" applyFont="1" applyFill="1" applyBorder="1" applyAlignment="1">
      <alignment horizontal="center"/>
    </xf>
    <xf numFmtId="10" fontId="79" fillId="36" borderId="89" xfId="0" applyNumberFormat="1" applyFont="1" applyFill="1" applyBorder="1" applyAlignment="1">
      <alignment horizontal="center"/>
    </xf>
    <xf numFmtId="0" fontId="79" fillId="0" borderId="59" xfId="0" applyFont="1" applyBorder="1" applyAlignment="1">
      <alignment horizontal="left" vertical="center" wrapText="1"/>
    </xf>
    <xf numFmtId="0" fontId="79" fillId="0" borderId="60" xfId="0" applyFont="1" applyBorder="1" applyAlignment="1">
      <alignment horizontal="left" vertical="center" wrapText="1"/>
    </xf>
    <xf numFmtId="4" fontId="79" fillId="0" borderId="85" xfId="0" applyNumberFormat="1" applyFont="1" applyBorder="1" applyAlignment="1">
      <alignment horizontal="right" vertical="center"/>
    </xf>
    <xf numFmtId="4" fontId="79" fillId="0" borderId="86" xfId="0" applyNumberFormat="1" applyFont="1" applyBorder="1" applyAlignment="1">
      <alignment horizontal="right" vertical="center"/>
    </xf>
    <xf numFmtId="0" fontId="17" fillId="0" borderId="15" xfId="0" applyFont="1" applyBorder="1" applyAlignment="1">
      <alignment horizontal="center" vertical="center"/>
    </xf>
    <xf numFmtId="0" fontId="17" fillId="0" borderId="90" xfId="0" applyFont="1" applyBorder="1" applyAlignment="1">
      <alignment horizontal="center" vertical="center"/>
    </xf>
    <xf numFmtId="0" fontId="17" fillId="0" borderId="13" xfId="0" applyFont="1" applyBorder="1" applyAlignment="1">
      <alignment horizontal="center" vertical="center"/>
    </xf>
    <xf numFmtId="0" fontId="1" fillId="0" borderId="12" xfId="0" applyFont="1" applyBorder="1" applyAlignment="1">
      <alignment horizontal="center" vertical="center"/>
    </xf>
    <xf numFmtId="0" fontId="8" fillId="0" borderId="61" xfId="0" applyFont="1" applyBorder="1" applyAlignment="1">
      <alignment horizontal="center" vertical="center"/>
    </xf>
    <xf numFmtId="0" fontId="0" fillId="0" borderId="46"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9" fillId="0" borderId="46" xfId="0" applyFont="1" applyBorder="1" applyAlignment="1">
      <alignment horizontal="left" vertical="center"/>
    </xf>
    <xf numFmtId="0" fontId="7" fillId="0" borderId="12"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0" fillId="0" borderId="84" xfId="0" applyFont="1" applyBorder="1" applyAlignment="1">
      <alignment horizontal="center" vertical="center"/>
    </xf>
    <xf numFmtId="0" fontId="0" fillId="0" borderId="69" xfId="0" applyFont="1" applyBorder="1" applyAlignment="1">
      <alignment horizontal="left" vertical="center"/>
    </xf>
    <xf numFmtId="0" fontId="0" fillId="0" borderId="91" xfId="0" applyFont="1" applyBorder="1" applyAlignment="1">
      <alignment horizontal="left" vertical="center"/>
    </xf>
    <xf numFmtId="0" fontId="74" fillId="0" borderId="21" xfId="0" applyFont="1" applyBorder="1" applyAlignment="1">
      <alignment horizontal="center"/>
    </xf>
    <xf numFmtId="0" fontId="75" fillId="34" borderId="21" xfId="0" applyFont="1" applyFill="1" applyBorder="1" applyAlignment="1">
      <alignment horizontal="center" vertical="center" wrapText="1"/>
    </xf>
    <xf numFmtId="0" fontId="75" fillId="0" borderId="21" xfId="0" applyFont="1" applyBorder="1" applyAlignment="1">
      <alignment horizontal="center"/>
    </xf>
    <xf numFmtId="0" fontId="11" fillId="0" borderId="12"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15" xfId="0" applyFont="1" applyBorder="1" applyAlignment="1">
      <alignment horizontal="center" vertical="top" wrapText="1"/>
    </xf>
    <xf numFmtId="0" fontId="11" fillId="0" borderId="0" xfId="0" applyFont="1" applyAlignment="1">
      <alignment horizontal="center"/>
    </xf>
    <xf numFmtId="0" fontId="11" fillId="0" borderId="0" xfId="0" applyFont="1" applyAlignment="1">
      <alignment horizontal="center" vertical="center"/>
    </xf>
    <xf numFmtId="0" fontId="12" fillId="0" borderId="92" xfId="0" applyFont="1" applyBorder="1" applyAlignment="1">
      <alignment horizontal="center" vertical="center"/>
    </xf>
    <xf numFmtId="0" fontId="11" fillId="0" borderId="93" xfId="0" applyFont="1" applyBorder="1" applyAlignment="1">
      <alignment horizontal="center" vertical="center"/>
    </xf>
    <xf numFmtId="0" fontId="11" fillId="0" borderId="94" xfId="0" applyFont="1" applyBorder="1" applyAlignment="1">
      <alignment horizontal="center" vertical="center" wrapText="1"/>
    </xf>
    <xf numFmtId="0" fontId="1" fillId="0" borderId="0" xfId="0" applyFont="1" applyBorder="1" applyAlignment="1">
      <alignment horizontal="center" vertical="center"/>
    </xf>
    <xf numFmtId="0" fontId="7" fillId="0" borderId="0" xfId="0" applyFont="1" applyBorder="1" applyAlignment="1">
      <alignment horizontal="center"/>
    </xf>
    <xf numFmtId="179" fontId="1" fillId="34" borderId="69" xfId="0" applyNumberFormat="1" applyFont="1" applyFill="1" applyBorder="1" applyAlignment="1">
      <alignment horizontal="center" vertical="center" wrapText="1"/>
    </xf>
    <xf numFmtId="179" fontId="1" fillId="34" borderId="71" xfId="0" applyNumberFormat="1" applyFont="1" applyFill="1" applyBorder="1" applyAlignment="1">
      <alignment horizontal="center" vertical="center" wrapText="1"/>
    </xf>
    <xf numFmtId="179" fontId="1" fillId="0" borderId="14" xfId="0" applyNumberFormat="1" applyFont="1" applyBorder="1" applyAlignment="1">
      <alignment horizontal="center" vertical="center" wrapText="1"/>
    </xf>
    <xf numFmtId="0" fontId="0" fillId="0" borderId="0" xfId="0" applyFont="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895350</xdr:colOff>
      <xdr:row>4</xdr:row>
      <xdr:rowOff>47625</xdr:rowOff>
    </xdr:to>
    <xdr:pic>
      <xdr:nvPicPr>
        <xdr:cNvPr id="1" name="Imagem 4"/>
        <xdr:cNvPicPr preferRelativeResize="1">
          <a:picLocks noChangeAspect="1"/>
        </xdr:cNvPicPr>
      </xdr:nvPicPr>
      <xdr:blipFill>
        <a:blip r:embed="rId1"/>
        <a:stretch>
          <a:fillRect/>
        </a:stretch>
      </xdr:blipFill>
      <xdr:spPr>
        <a:xfrm>
          <a:off x="390525" y="0"/>
          <a:ext cx="21145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1304925</xdr:colOff>
      <xdr:row>0</xdr:row>
      <xdr:rowOff>1019175</xdr:rowOff>
    </xdr:to>
    <xdr:pic>
      <xdr:nvPicPr>
        <xdr:cNvPr id="1" name="Imagem 5"/>
        <xdr:cNvPicPr preferRelativeResize="1">
          <a:picLocks noChangeAspect="1"/>
        </xdr:cNvPicPr>
      </xdr:nvPicPr>
      <xdr:blipFill>
        <a:blip r:embed="rId1"/>
        <a:stretch>
          <a:fillRect/>
        </a:stretch>
      </xdr:blipFill>
      <xdr:spPr>
        <a:xfrm>
          <a:off x="0" y="0"/>
          <a:ext cx="2447925"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1304925</xdr:colOff>
      <xdr:row>0</xdr:row>
      <xdr:rowOff>1028700</xdr:rowOff>
    </xdr:to>
    <xdr:pic>
      <xdr:nvPicPr>
        <xdr:cNvPr id="1" name="Imagem 1"/>
        <xdr:cNvPicPr preferRelativeResize="1">
          <a:picLocks noChangeAspect="1"/>
        </xdr:cNvPicPr>
      </xdr:nvPicPr>
      <xdr:blipFill>
        <a:blip r:embed="rId1"/>
        <a:stretch>
          <a:fillRect/>
        </a:stretch>
      </xdr:blipFill>
      <xdr:spPr>
        <a:xfrm>
          <a:off x="0" y="0"/>
          <a:ext cx="244792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1304925</xdr:colOff>
      <xdr:row>0</xdr:row>
      <xdr:rowOff>1028700</xdr:rowOff>
    </xdr:to>
    <xdr:pic>
      <xdr:nvPicPr>
        <xdr:cNvPr id="1" name="Imagem 1"/>
        <xdr:cNvPicPr preferRelativeResize="1">
          <a:picLocks noChangeAspect="1"/>
        </xdr:cNvPicPr>
      </xdr:nvPicPr>
      <xdr:blipFill>
        <a:blip r:embed="rId1"/>
        <a:stretch>
          <a:fillRect/>
        </a:stretch>
      </xdr:blipFill>
      <xdr:spPr>
        <a:xfrm>
          <a:off x="0" y="0"/>
          <a:ext cx="244792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2057400</xdr:colOff>
      <xdr:row>5</xdr:row>
      <xdr:rowOff>0</xdr:rowOff>
    </xdr:to>
    <xdr:pic>
      <xdr:nvPicPr>
        <xdr:cNvPr id="1" name="Imagem 2"/>
        <xdr:cNvPicPr preferRelativeResize="1">
          <a:picLocks noChangeAspect="1"/>
        </xdr:cNvPicPr>
      </xdr:nvPicPr>
      <xdr:blipFill>
        <a:blip r:embed="rId1"/>
        <a:stretch>
          <a:fillRect/>
        </a:stretch>
      </xdr:blipFill>
      <xdr:spPr>
        <a:xfrm>
          <a:off x="0" y="0"/>
          <a:ext cx="2057400"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1752600</xdr:colOff>
      <xdr:row>1</xdr:row>
      <xdr:rowOff>76200</xdr:rowOff>
    </xdr:to>
    <xdr:pic>
      <xdr:nvPicPr>
        <xdr:cNvPr id="1" name="Imagem 3"/>
        <xdr:cNvPicPr preferRelativeResize="1">
          <a:picLocks noChangeAspect="1"/>
        </xdr:cNvPicPr>
      </xdr:nvPicPr>
      <xdr:blipFill>
        <a:blip r:embed="rId1"/>
        <a:stretch>
          <a:fillRect/>
        </a:stretch>
      </xdr:blipFill>
      <xdr:spPr>
        <a:xfrm>
          <a:off x="171450" y="85725"/>
          <a:ext cx="2057400" cy="790575"/>
        </a:xfrm>
        <a:prstGeom prst="rect">
          <a:avLst/>
        </a:prstGeom>
        <a:noFill/>
        <a:ln w="9525" cmpd="sng">
          <a:noFill/>
        </a:ln>
      </xdr:spPr>
    </xdr:pic>
    <xdr:clientData/>
  </xdr:twoCellAnchor>
  <xdr:twoCellAnchor>
    <xdr:from>
      <xdr:col>8</xdr:col>
      <xdr:colOff>0</xdr:colOff>
      <xdr:row>0</xdr:row>
      <xdr:rowOff>0</xdr:rowOff>
    </xdr:from>
    <xdr:to>
      <xdr:col>11</xdr:col>
      <xdr:colOff>142875</xdr:colOff>
      <xdr:row>0</xdr:row>
      <xdr:rowOff>790575</xdr:rowOff>
    </xdr:to>
    <xdr:pic>
      <xdr:nvPicPr>
        <xdr:cNvPr id="2" name="Imagem 4"/>
        <xdr:cNvPicPr preferRelativeResize="1">
          <a:picLocks noChangeAspect="1"/>
        </xdr:cNvPicPr>
      </xdr:nvPicPr>
      <xdr:blipFill>
        <a:blip r:embed="rId1"/>
        <a:stretch>
          <a:fillRect/>
        </a:stretch>
      </xdr:blipFill>
      <xdr:spPr>
        <a:xfrm>
          <a:off x="7524750" y="0"/>
          <a:ext cx="20669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76200</xdr:rowOff>
    </xdr:from>
    <xdr:to>
      <xdr:col>2</xdr:col>
      <xdr:colOff>314325</xdr:colOff>
      <xdr:row>5</xdr:row>
      <xdr:rowOff>28575</xdr:rowOff>
    </xdr:to>
    <xdr:pic>
      <xdr:nvPicPr>
        <xdr:cNvPr id="1" name="Imagem 2"/>
        <xdr:cNvPicPr preferRelativeResize="1">
          <a:picLocks noChangeAspect="1"/>
        </xdr:cNvPicPr>
      </xdr:nvPicPr>
      <xdr:blipFill>
        <a:blip r:embed="rId1"/>
        <a:stretch>
          <a:fillRect/>
        </a:stretch>
      </xdr:blipFill>
      <xdr:spPr>
        <a:xfrm>
          <a:off x="609600" y="76200"/>
          <a:ext cx="20574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E12"/>
  <sheetViews>
    <sheetView showGridLines="0" zoomScalePageLayoutView="0" workbookViewId="0" topLeftCell="A1">
      <selection activeCell="E15" sqref="E15"/>
    </sheetView>
  </sheetViews>
  <sheetFormatPr defaultColWidth="9.140625" defaultRowHeight="42.75" customHeight="1"/>
  <cols>
    <col min="1" max="1" width="5.8515625" style="0" customWidth="1"/>
    <col min="4" max="4" width="51.00390625" style="16" customWidth="1"/>
    <col min="5" max="5" width="42.421875" style="0" customWidth="1"/>
  </cols>
  <sheetData>
    <row r="1" spans="2:5" ht="12.75" customHeight="1">
      <c r="B1" s="144"/>
      <c r="C1" s="144"/>
      <c r="D1" s="144"/>
      <c r="E1" s="144"/>
    </row>
    <row r="2" spans="2:5" ht="12.75" customHeight="1">
      <c r="B2" s="144"/>
      <c r="C2" s="144"/>
      <c r="D2" s="144"/>
      <c r="E2" s="144"/>
    </row>
    <row r="3" spans="2:5" ht="17.25" customHeight="1">
      <c r="B3" s="144"/>
      <c r="C3" s="144"/>
      <c r="D3" s="144"/>
      <c r="E3" s="144"/>
    </row>
    <row r="4" spans="2:5" ht="15" customHeight="1">
      <c r="B4" s="145"/>
      <c r="C4" s="145"/>
      <c r="D4" s="145"/>
      <c r="E4" s="145"/>
    </row>
    <row r="5" spans="2:5" ht="17.25" customHeight="1">
      <c r="B5" s="147" t="s">
        <v>0</v>
      </c>
      <c r="C5" s="147"/>
      <c r="D5" s="147"/>
      <c r="E5" s="147"/>
    </row>
    <row r="6" spans="2:5" ht="66" customHeight="1">
      <c r="B6" s="3" t="s">
        <v>1</v>
      </c>
      <c r="C6" s="148" t="s">
        <v>2</v>
      </c>
      <c r="D6" s="148"/>
      <c r="E6" s="4" t="s">
        <v>149</v>
      </c>
    </row>
    <row r="7" spans="2:5" ht="22.5" customHeight="1">
      <c r="B7" s="5" t="s">
        <v>3</v>
      </c>
      <c r="C7" s="149" t="s">
        <v>4</v>
      </c>
      <c r="D7" s="149"/>
      <c r="E7" s="6" t="s">
        <v>5</v>
      </c>
    </row>
    <row r="8" spans="2:5" ht="67.5" customHeight="1">
      <c r="B8" s="5" t="s">
        <v>6</v>
      </c>
      <c r="C8" s="148" t="s">
        <v>150</v>
      </c>
      <c r="D8" s="148"/>
      <c r="E8" s="56"/>
    </row>
    <row r="9" spans="2:5" ht="67.5" customHeight="1">
      <c r="B9" s="5" t="s">
        <v>7</v>
      </c>
      <c r="C9" s="150" t="s">
        <v>8</v>
      </c>
      <c r="D9" s="150"/>
      <c r="E9" s="7" t="s">
        <v>85</v>
      </c>
    </row>
    <row r="10" spans="2:5" ht="42" customHeight="1">
      <c r="B10" s="5" t="s">
        <v>9</v>
      </c>
      <c r="C10" s="146" t="s">
        <v>10</v>
      </c>
      <c r="D10" s="146"/>
      <c r="E10" s="8" t="s">
        <v>64</v>
      </c>
    </row>
    <row r="11" spans="2:5" ht="42.75" customHeight="1">
      <c r="B11" s="5" t="s">
        <v>11</v>
      </c>
      <c r="C11" s="146" t="s">
        <v>65</v>
      </c>
      <c r="D11" s="146"/>
      <c r="E11" s="9">
        <f>'Planilha de Totalização'!D10</f>
        <v>0</v>
      </c>
    </row>
    <row r="12" spans="2:5" ht="17.25" customHeight="1">
      <c r="B12" s="143" t="s">
        <v>151</v>
      </c>
      <c r="C12" s="143"/>
      <c r="D12" s="143"/>
      <c r="E12" s="143"/>
    </row>
  </sheetData>
  <sheetProtection selectLockedCells="1" selectUnlockedCells="1"/>
  <mergeCells count="9">
    <mergeCell ref="B12:E12"/>
    <mergeCell ref="B1:E4"/>
    <mergeCell ref="C11:D11"/>
    <mergeCell ref="B5:E5"/>
    <mergeCell ref="C6:D6"/>
    <mergeCell ref="C7:D7"/>
    <mergeCell ref="C8:D8"/>
    <mergeCell ref="C9:D9"/>
    <mergeCell ref="C10:D10"/>
  </mergeCells>
  <printOptions/>
  <pageMargins left="0.1597222222222222" right="0.15" top="0.9840277777777777" bottom="0.9840277777777777" header="0.5118055555555555" footer="0.5118055555555555"/>
  <pageSetup fitToHeight="1" fitToWidth="1"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93"/>
  <sheetViews>
    <sheetView showGridLines="0" zoomScale="115" zoomScaleNormal="115" zoomScalePageLayoutView="0" workbookViewId="0" topLeftCell="A46">
      <selection activeCell="F59" sqref="F59"/>
    </sheetView>
  </sheetViews>
  <sheetFormatPr defaultColWidth="11.140625" defaultRowHeight="12.75"/>
  <cols>
    <col min="1" max="1" width="17.140625" style="59" bestFit="1" customWidth="1"/>
    <col min="2" max="2" width="67.140625" style="59" customWidth="1"/>
    <col min="3" max="3" width="5.140625" style="59" customWidth="1"/>
    <col min="4" max="4" width="14.28125" style="59" customWidth="1"/>
    <col min="5" max="5" width="11.8515625" style="109" customWidth="1"/>
    <col min="6" max="6" width="14.28125" style="128" customWidth="1"/>
    <col min="7" max="7" width="12.28125" style="59" bestFit="1" customWidth="1"/>
    <col min="8" max="8" width="11.140625" style="59" customWidth="1"/>
    <col min="9" max="9" width="12.57421875" style="59" bestFit="1" customWidth="1"/>
    <col min="10" max="16384" width="11.140625" style="59" customWidth="1"/>
  </cols>
  <sheetData>
    <row r="1" spans="1:6" ht="85.5" customHeight="1" thickBot="1" thickTop="1">
      <c r="A1" s="169"/>
      <c r="B1" s="170"/>
      <c r="C1" s="170"/>
      <c r="D1" s="170"/>
      <c r="E1" s="170"/>
      <c r="F1" s="171"/>
    </row>
    <row r="2" spans="1:6" ht="13.5" thickTop="1">
      <c r="A2" s="172" t="s">
        <v>12</v>
      </c>
      <c r="B2" s="172"/>
      <c r="C2" s="172"/>
      <c r="D2" s="172"/>
      <c r="E2" s="172"/>
      <c r="F2" s="172"/>
    </row>
    <row r="3" spans="1:6" ht="12.75">
      <c r="A3" s="173" t="s">
        <v>87</v>
      </c>
      <c r="B3" s="173"/>
      <c r="C3" s="197" t="s">
        <v>128</v>
      </c>
      <c r="D3" s="198"/>
      <c r="E3" s="198"/>
      <c r="F3" s="199"/>
    </row>
    <row r="4" spans="1:6" ht="15.75" customHeight="1">
      <c r="A4" s="173" t="s">
        <v>88</v>
      </c>
      <c r="B4" s="173"/>
      <c r="C4" s="200" t="s">
        <v>153</v>
      </c>
      <c r="D4" s="201"/>
      <c r="E4" s="201"/>
      <c r="F4" s="202"/>
    </row>
    <row r="5" spans="1:6" ht="7.5" customHeight="1" thickBot="1">
      <c r="A5" s="176"/>
      <c r="B5" s="176"/>
      <c r="C5" s="176"/>
      <c r="D5" s="176"/>
      <c r="E5" s="176"/>
      <c r="F5" s="176"/>
    </row>
    <row r="6" spans="1:7" ht="13.5" customHeight="1" thickBot="1">
      <c r="A6" s="176"/>
      <c r="B6" s="176"/>
      <c r="C6" s="176"/>
      <c r="D6" s="176"/>
      <c r="E6" s="176"/>
      <c r="F6" s="118" t="s">
        <v>13</v>
      </c>
      <c r="G6" s="99"/>
    </row>
    <row r="7" spans="1:6" ht="13.5" customHeight="1">
      <c r="A7" s="188" t="s">
        <v>14</v>
      </c>
      <c r="B7" s="188"/>
      <c r="C7" s="188"/>
      <c r="D7" s="188"/>
      <c r="E7" s="188"/>
      <c r="F7" s="188"/>
    </row>
    <row r="8" spans="1:9" ht="13.5" thickBot="1">
      <c r="A8" s="159" t="s">
        <v>89</v>
      </c>
      <c r="B8" s="151" t="s">
        <v>15</v>
      </c>
      <c r="C8" s="166"/>
      <c r="D8" s="166"/>
      <c r="E8" s="167"/>
      <c r="F8" s="119"/>
      <c r="G8" s="100"/>
      <c r="I8" s="100"/>
    </row>
    <row r="9" spans="1:6" ht="15.75" customHeight="1" thickBot="1">
      <c r="A9" s="159"/>
      <c r="B9" s="151" t="s">
        <v>156</v>
      </c>
      <c r="C9" s="166"/>
      <c r="D9" s="167"/>
      <c r="E9" s="102">
        <v>0.4</v>
      </c>
      <c r="F9" s="119"/>
    </row>
    <row r="10" spans="1:6" ht="13.5" thickBot="1">
      <c r="A10" s="159"/>
      <c r="B10" s="189" t="s">
        <v>16</v>
      </c>
      <c r="C10" s="190"/>
      <c r="D10" s="190"/>
      <c r="E10" s="191"/>
      <c r="F10" s="120"/>
    </row>
    <row r="11" spans="1:6" ht="13.5" thickBot="1">
      <c r="A11" s="159"/>
      <c r="B11" s="168" t="s">
        <v>17</v>
      </c>
      <c r="C11" s="168"/>
      <c r="D11" s="168"/>
      <c r="E11" s="168"/>
      <c r="F11" s="121">
        <f>(SUM(F8:F10))</f>
        <v>0</v>
      </c>
    </row>
    <row r="12" spans="1:6" ht="7.5" customHeight="1" thickBot="1">
      <c r="A12" s="153"/>
      <c r="B12" s="154"/>
      <c r="C12" s="154"/>
      <c r="D12" s="154"/>
      <c r="E12" s="154"/>
      <c r="F12" s="155"/>
    </row>
    <row r="13" spans="1:6" ht="13.5" thickBot="1">
      <c r="A13" s="185" t="s">
        <v>90</v>
      </c>
      <c r="B13" s="186"/>
      <c r="C13" s="186"/>
      <c r="D13" s="186"/>
      <c r="E13" s="186"/>
      <c r="F13" s="187"/>
    </row>
    <row r="14" spans="1:6" ht="12.75">
      <c r="A14" s="203" t="s">
        <v>91</v>
      </c>
      <c r="B14" s="204"/>
      <c r="C14" s="204"/>
      <c r="D14" s="204"/>
      <c r="E14" s="204"/>
      <c r="F14" s="205"/>
    </row>
    <row r="15" spans="1:6" ht="12.75">
      <c r="A15" s="206" t="s">
        <v>92</v>
      </c>
      <c r="B15" s="180" t="s">
        <v>71</v>
      </c>
      <c r="C15" s="181"/>
      <c r="D15" s="182"/>
      <c r="E15" s="116">
        <f>E81</f>
        <v>0.0833</v>
      </c>
      <c r="F15" s="122">
        <f>F11*E15</f>
        <v>0</v>
      </c>
    </row>
    <row r="16" spans="1:6" ht="12.75">
      <c r="A16" s="207"/>
      <c r="B16" s="180" t="s">
        <v>158</v>
      </c>
      <c r="C16" s="181"/>
      <c r="D16" s="182"/>
      <c r="E16" s="116">
        <f>E82</f>
        <v>0.121</v>
      </c>
      <c r="F16" s="122">
        <f>F8*E16</f>
        <v>0</v>
      </c>
    </row>
    <row r="17" spans="1:6" ht="27" customHeight="1" thickBot="1">
      <c r="A17" s="207"/>
      <c r="B17" s="183" t="s">
        <v>159</v>
      </c>
      <c r="C17" s="184"/>
      <c r="D17" s="184"/>
      <c r="E17" s="136">
        <f>A84+A85+A86</f>
        <v>0</v>
      </c>
      <c r="F17" s="122">
        <f>F11*E17</f>
        <v>0</v>
      </c>
    </row>
    <row r="18" spans="1:6" ht="13.5" thickBot="1">
      <c r="A18" s="208"/>
      <c r="B18" s="185" t="s">
        <v>93</v>
      </c>
      <c r="C18" s="186"/>
      <c r="D18" s="186"/>
      <c r="E18" s="187"/>
      <c r="F18" s="121">
        <f>SUM(F15:F17)</f>
        <v>0</v>
      </c>
    </row>
    <row r="19" spans="1:6" ht="12.75">
      <c r="A19" s="177" t="s">
        <v>94</v>
      </c>
      <c r="B19" s="178"/>
      <c r="C19" s="178"/>
      <c r="D19" s="178"/>
      <c r="E19" s="178"/>
      <c r="F19" s="179"/>
    </row>
    <row r="20" spans="1:6" ht="12.75">
      <c r="A20" s="163" t="s">
        <v>95</v>
      </c>
      <c r="B20" s="151" t="s">
        <v>20</v>
      </c>
      <c r="C20" s="166"/>
      <c r="D20" s="167"/>
      <c r="E20" s="103"/>
      <c r="F20" s="122">
        <f>F11*E20</f>
        <v>0</v>
      </c>
    </row>
    <row r="21" spans="1:6" ht="12.75">
      <c r="A21" s="164"/>
      <c r="B21" s="151" t="s">
        <v>21</v>
      </c>
      <c r="C21" s="166"/>
      <c r="D21" s="167"/>
      <c r="E21" s="103"/>
      <c r="F21" s="122">
        <f>F11*E21</f>
        <v>0</v>
      </c>
    </row>
    <row r="22" spans="1:6" ht="12.75">
      <c r="A22" s="164"/>
      <c r="B22" s="151" t="s">
        <v>22</v>
      </c>
      <c r="C22" s="166"/>
      <c r="D22" s="167"/>
      <c r="E22" s="103"/>
      <c r="F22" s="122">
        <f>F11*E22</f>
        <v>0</v>
      </c>
    </row>
    <row r="23" spans="1:6" ht="12.75">
      <c r="A23" s="164"/>
      <c r="B23" s="151" t="s">
        <v>23</v>
      </c>
      <c r="C23" s="166"/>
      <c r="D23" s="167"/>
      <c r="E23" s="103"/>
      <c r="F23" s="122">
        <f>F11*E23</f>
        <v>0</v>
      </c>
    </row>
    <row r="24" spans="1:6" ht="12.75">
      <c r="A24" s="164"/>
      <c r="B24" s="151" t="s">
        <v>24</v>
      </c>
      <c r="C24" s="166"/>
      <c r="D24" s="167"/>
      <c r="E24" s="103"/>
      <c r="F24" s="122">
        <f>F11*E24</f>
        <v>0</v>
      </c>
    </row>
    <row r="25" spans="1:6" ht="12.75">
      <c r="A25" s="164"/>
      <c r="B25" s="151" t="s">
        <v>25</v>
      </c>
      <c r="C25" s="166"/>
      <c r="D25" s="167"/>
      <c r="E25" s="103"/>
      <c r="F25" s="122">
        <f>F11*E25</f>
        <v>0</v>
      </c>
    </row>
    <row r="26" spans="1:6" ht="12.75">
      <c r="A26" s="164"/>
      <c r="B26" s="238" t="s">
        <v>133</v>
      </c>
      <c r="C26" s="94" t="s">
        <v>134</v>
      </c>
      <c r="D26" s="95"/>
      <c r="E26" s="240">
        <f>D26*D27</f>
        <v>0</v>
      </c>
      <c r="F26" s="242">
        <f>F11*E26</f>
        <v>0</v>
      </c>
    </row>
    <row r="27" spans="1:6" ht="12.75">
      <c r="A27" s="164"/>
      <c r="B27" s="239"/>
      <c r="C27" s="94" t="s">
        <v>135</v>
      </c>
      <c r="D27" s="96"/>
      <c r="E27" s="241"/>
      <c r="F27" s="243"/>
    </row>
    <row r="28" spans="1:6" ht="13.5" thickBot="1">
      <c r="A28" s="164"/>
      <c r="B28" s="192" t="s">
        <v>26</v>
      </c>
      <c r="C28" s="193"/>
      <c r="D28" s="194"/>
      <c r="E28" s="103"/>
      <c r="F28" s="122">
        <f>F11*E28</f>
        <v>0</v>
      </c>
    </row>
    <row r="29" spans="1:6" ht="13.5" thickBot="1">
      <c r="A29" s="165"/>
      <c r="B29" s="195" t="s">
        <v>96</v>
      </c>
      <c r="C29" s="154"/>
      <c r="D29" s="196"/>
      <c r="E29" s="105">
        <f>SUM(E20:E28)</f>
        <v>0</v>
      </c>
      <c r="F29" s="121">
        <f>SUM(F20:F28)</f>
        <v>0</v>
      </c>
    </row>
    <row r="30" spans="1:6" ht="12.75">
      <c r="A30" s="177" t="s">
        <v>97</v>
      </c>
      <c r="B30" s="178"/>
      <c r="C30" s="178"/>
      <c r="D30" s="178"/>
      <c r="E30" s="178"/>
      <c r="F30" s="179"/>
    </row>
    <row r="31" spans="1:6" ht="12.75">
      <c r="A31" s="163" t="s">
        <v>98</v>
      </c>
      <c r="B31" s="151" t="s">
        <v>160</v>
      </c>
      <c r="C31" s="166"/>
      <c r="D31" s="166"/>
      <c r="E31" s="167"/>
      <c r="F31" s="123"/>
    </row>
    <row r="32" spans="1:6" ht="12.75">
      <c r="A32" s="164"/>
      <c r="B32" s="151" t="s">
        <v>142</v>
      </c>
      <c r="C32" s="166"/>
      <c r="D32" s="166"/>
      <c r="E32" s="167"/>
      <c r="F32" s="119"/>
    </row>
    <row r="33" spans="1:7" ht="12.75">
      <c r="A33" s="164"/>
      <c r="B33" s="151" t="s">
        <v>143</v>
      </c>
      <c r="C33" s="166"/>
      <c r="D33" s="166"/>
      <c r="E33" s="167"/>
      <c r="F33" s="119"/>
      <c r="G33" s="64"/>
    </row>
    <row r="34" spans="1:8" ht="12.75">
      <c r="A34" s="164"/>
      <c r="B34" s="151" t="s">
        <v>144</v>
      </c>
      <c r="C34" s="166"/>
      <c r="D34" s="166"/>
      <c r="E34" s="167"/>
      <c r="F34" s="119"/>
      <c r="G34" s="64"/>
      <c r="H34" s="64"/>
    </row>
    <row r="35" spans="1:9" ht="13.5" thickBot="1">
      <c r="A35" s="164"/>
      <c r="B35" s="192" t="s">
        <v>145</v>
      </c>
      <c r="C35" s="193"/>
      <c r="D35" s="193"/>
      <c r="E35" s="194"/>
      <c r="F35" s="119"/>
      <c r="H35" s="64"/>
      <c r="I35" s="65"/>
    </row>
    <row r="36" spans="1:6" ht="13.5" thickBot="1">
      <c r="A36" s="165"/>
      <c r="B36" s="195" t="s">
        <v>99</v>
      </c>
      <c r="C36" s="154"/>
      <c r="D36" s="154"/>
      <c r="E36" s="196"/>
      <c r="F36" s="121">
        <f>SUM(F31:F35)</f>
        <v>0</v>
      </c>
    </row>
    <row r="37" spans="1:6" ht="13.5" thickBot="1">
      <c r="A37" s="66"/>
      <c r="B37" s="168" t="s">
        <v>18</v>
      </c>
      <c r="C37" s="168"/>
      <c r="D37" s="168"/>
      <c r="E37" s="168"/>
      <c r="F37" s="121">
        <f>F18+F29+E4135</f>
        <v>0</v>
      </c>
    </row>
    <row r="38" spans="1:6" ht="7.5" customHeight="1" thickBot="1">
      <c r="A38" s="153"/>
      <c r="B38" s="154"/>
      <c r="C38" s="154"/>
      <c r="D38" s="154"/>
      <c r="E38" s="154"/>
      <c r="F38" s="155"/>
    </row>
    <row r="39" spans="1:6" ht="13.5" thickBot="1">
      <c r="A39" s="156" t="s">
        <v>100</v>
      </c>
      <c r="B39" s="157"/>
      <c r="C39" s="157"/>
      <c r="D39" s="157"/>
      <c r="E39" s="157"/>
      <c r="F39" s="158"/>
    </row>
    <row r="40" spans="1:6" ht="12.75">
      <c r="A40" s="67"/>
      <c r="B40" s="68"/>
      <c r="C40" s="68"/>
      <c r="D40" s="68" t="s">
        <v>101</v>
      </c>
      <c r="E40" s="68" t="s">
        <v>102</v>
      </c>
      <c r="F40" s="124"/>
    </row>
    <row r="41" spans="1:7" ht="39" customHeight="1" thickBot="1">
      <c r="A41" s="159" t="s">
        <v>103</v>
      </c>
      <c r="B41" s="174" t="s">
        <v>129</v>
      </c>
      <c r="C41" s="175"/>
      <c r="D41" s="92">
        <v>0.0833</v>
      </c>
      <c r="E41" s="117"/>
      <c r="F41" s="122">
        <f>F11*(D41*E41)</f>
        <v>0</v>
      </c>
      <c r="G41" s="93"/>
    </row>
    <row r="42" spans="1:6" ht="13.5" thickBot="1">
      <c r="A42" s="159"/>
      <c r="B42" s="151" t="s">
        <v>27</v>
      </c>
      <c r="C42" s="166"/>
      <c r="D42" s="166"/>
      <c r="E42" s="167"/>
      <c r="F42" s="122">
        <f>F41*E25</f>
        <v>0</v>
      </c>
    </row>
    <row r="43" spans="1:7" ht="39" customHeight="1" thickBot="1">
      <c r="A43" s="159"/>
      <c r="B43" s="174" t="s">
        <v>130</v>
      </c>
      <c r="C43" s="175"/>
      <c r="D43" s="92">
        <v>0.0194</v>
      </c>
      <c r="E43" s="117"/>
      <c r="F43" s="122">
        <f>F11*(D43*E43)</f>
        <v>0</v>
      </c>
      <c r="G43" s="70"/>
    </row>
    <row r="44" spans="1:6" ht="13.5" thickBot="1">
      <c r="A44" s="159"/>
      <c r="B44" s="151" t="s">
        <v>104</v>
      </c>
      <c r="C44" s="151"/>
      <c r="D44" s="151"/>
      <c r="E44" s="151"/>
      <c r="F44" s="122">
        <f>F43*E29</f>
        <v>0</v>
      </c>
    </row>
    <row r="45" spans="1:6" ht="30" customHeight="1" thickBot="1">
      <c r="A45" s="159"/>
      <c r="B45" s="174" t="s">
        <v>131</v>
      </c>
      <c r="C45" s="174"/>
      <c r="D45" s="174"/>
      <c r="E45" s="174"/>
      <c r="F45" s="122">
        <f>F11*E83</f>
        <v>0</v>
      </c>
    </row>
    <row r="46" spans="1:6" ht="13.5" thickBot="1">
      <c r="A46" s="159"/>
      <c r="B46" s="168" t="s">
        <v>19</v>
      </c>
      <c r="C46" s="168"/>
      <c r="D46" s="168"/>
      <c r="E46" s="168"/>
      <c r="F46" s="121">
        <f>SUM(F41:F45)</f>
        <v>0</v>
      </c>
    </row>
    <row r="47" spans="1:6" ht="7.5" customHeight="1" thickBot="1">
      <c r="A47" s="153"/>
      <c r="B47" s="154"/>
      <c r="C47" s="154"/>
      <c r="D47" s="154"/>
      <c r="E47" s="154"/>
      <c r="F47" s="155"/>
    </row>
    <row r="48" spans="1:6" ht="13.5" thickBot="1">
      <c r="A48" s="156" t="s">
        <v>105</v>
      </c>
      <c r="B48" s="157"/>
      <c r="C48" s="157"/>
      <c r="D48" s="157"/>
      <c r="E48" s="157"/>
      <c r="F48" s="158"/>
    </row>
    <row r="49" spans="1:6" ht="13.5" thickBot="1">
      <c r="A49" s="159" t="s">
        <v>106</v>
      </c>
      <c r="B49" s="160" t="s">
        <v>132</v>
      </c>
      <c r="C49" s="161"/>
      <c r="D49" s="161"/>
      <c r="E49" s="161"/>
      <c r="F49" s="162"/>
    </row>
    <row r="50" spans="1:6" ht="13.5" thickBot="1">
      <c r="A50" s="159"/>
      <c r="B50" s="152" t="s">
        <v>107</v>
      </c>
      <c r="C50" s="152"/>
      <c r="D50" s="152"/>
      <c r="E50" s="106"/>
      <c r="F50" s="122">
        <f>((F11/30)/12)*E50</f>
        <v>0</v>
      </c>
    </row>
    <row r="51" spans="1:6" ht="13.5" thickBot="1">
      <c r="A51" s="159"/>
      <c r="B51" s="151" t="s">
        <v>108</v>
      </c>
      <c r="C51" s="151"/>
      <c r="D51" s="151"/>
      <c r="E51" s="107"/>
      <c r="F51" s="122">
        <f>(((F11/30)/12)*5)*E51</f>
        <v>0</v>
      </c>
    </row>
    <row r="52" spans="1:6" ht="13.5" thickBot="1">
      <c r="A52" s="159"/>
      <c r="B52" s="151" t="s">
        <v>109</v>
      </c>
      <c r="C52" s="151"/>
      <c r="D52" s="151"/>
      <c r="E52" s="107"/>
      <c r="F52" s="122">
        <f>(((F11/30)/12)*15)*E52</f>
        <v>0</v>
      </c>
    </row>
    <row r="53" spans="1:6" ht="13.5" thickBot="1">
      <c r="A53" s="159"/>
      <c r="B53" s="151" t="s">
        <v>110</v>
      </c>
      <c r="C53" s="151"/>
      <c r="D53" s="151"/>
      <c r="E53" s="107"/>
      <c r="F53" s="122">
        <f>(((F11+F11/3)*(4/12))/12)*E53</f>
        <v>0</v>
      </c>
    </row>
    <row r="54" spans="1:6" ht="13.5" thickBot="1">
      <c r="A54" s="159"/>
      <c r="B54" s="151" t="s">
        <v>111</v>
      </c>
      <c r="C54" s="151"/>
      <c r="D54" s="151"/>
      <c r="E54" s="106"/>
      <c r="F54" s="122">
        <f>((F11/30)/12)*E54</f>
        <v>0</v>
      </c>
    </row>
    <row r="55" spans="1:6" ht="13.5" thickBot="1">
      <c r="A55" s="159"/>
      <c r="B55" s="151" t="s">
        <v>112</v>
      </c>
      <c r="C55" s="151"/>
      <c r="D55" s="151"/>
      <c r="E55" s="151"/>
      <c r="F55" s="122">
        <f>(SUM(F50:F54))*E29</f>
        <v>0</v>
      </c>
    </row>
    <row r="56" spans="1:6" ht="13.5" thickBot="1">
      <c r="A56" s="159"/>
      <c r="B56" s="168" t="s">
        <v>28</v>
      </c>
      <c r="C56" s="168"/>
      <c r="D56" s="168"/>
      <c r="E56" s="168"/>
      <c r="F56" s="121">
        <f>SUM(F50:F55)</f>
        <v>0</v>
      </c>
    </row>
    <row r="57" spans="1:6" ht="7.5" customHeight="1" thickBot="1">
      <c r="A57" s="153"/>
      <c r="B57" s="154"/>
      <c r="C57" s="154"/>
      <c r="D57" s="154"/>
      <c r="E57" s="154"/>
      <c r="F57" s="155"/>
    </row>
    <row r="58" spans="1:6" ht="12.75">
      <c r="A58" s="209" t="s">
        <v>113</v>
      </c>
      <c r="B58" s="210"/>
      <c r="C58" s="210"/>
      <c r="D58" s="210"/>
      <c r="E58" s="210"/>
      <c r="F58" s="211"/>
    </row>
    <row r="59" spans="1:6" ht="13.5" thickBot="1">
      <c r="A59" s="164"/>
      <c r="B59" s="212" t="s">
        <v>161</v>
      </c>
      <c r="C59" s="213"/>
      <c r="D59" s="213"/>
      <c r="E59" s="214"/>
      <c r="F59" s="142">
        <v>0</v>
      </c>
    </row>
    <row r="60" spans="1:6" ht="13.5" thickBot="1">
      <c r="A60" s="165"/>
      <c r="B60" s="215" t="s">
        <v>35</v>
      </c>
      <c r="C60" s="216"/>
      <c r="D60" s="216"/>
      <c r="E60" s="217"/>
      <c r="F60" s="121">
        <f>SUM(F59:F59)</f>
        <v>0</v>
      </c>
    </row>
    <row r="61" spans="1:6" ht="13.5" thickBot="1">
      <c r="A61" s="71"/>
      <c r="B61" s="72"/>
      <c r="C61" s="72"/>
      <c r="D61" s="72"/>
      <c r="E61" s="72"/>
      <c r="F61" s="125"/>
    </row>
    <row r="62" spans="1:6" ht="13.5" thickBot="1">
      <c r="A62" s="188" t="s">
        <v>114</v>
      </c>
      <c r="B62" s="188"/>
      <c r="C62" s="188"/>
      <c r="D62" s="188"/>
      <c r="E62" s="188"/>
      <c r="F62" s="188"/>
    </row>
    <row r="63" spans="1:6" ht="12.75">
      <c r="A63" s="177" t="s">
        <v>115</v>
      </c>
      <c r="B63" s="178"/>
      <c r="C63" s="178"/>
      <c r="D63" s="178"/>
      <c r="E63" s="178"/>
      <c r="F63" s="179"/>
    </row>
    <row r="64" spans="1:6" ht="12.75">
      <c r="A64" s="163" t="s">
        <v>116</v>
      </c>
      <c r="B64" s="151" t="s">
        <v>117</v>
      </c>
      <c r="C64" s="151"/>
      <c r="D64" s="151"/>
      <c r="E64" s="103"/>
      <c r="F64" s="122">
        <f>(F11+F37+F46+F56+F60)*E64</f>
        <v>0</v>
      </c>
    </row>
    <row r="65" spans="1:6" ht="13.5" thickBot="1">
      <c r="A65" s="164"/>
      <c r="B65" s="152" t="s">
        <v>118</v>
      </c>
      <c r="C65" s="152"/>
      <c r="D65" s="152"/>
      <c r="E65" s="103"/>
      <c r="F65" s="122">
        <f>(F11+F37+F46+F56+F60+F64)*E65</f>
        <v>0</v>
      </c>
    </row>
    <row r="66" spans="1:6" ht="13.5" thickBot="1">
      <c r="A66" s="165"/>
      <c r="B66" s="195" t="s">
        <v>119</v>
      </c>
      <c r="C66" s="154"/>
      <c r="D66" s="154"/>
      <c r="E66" s="196"/>
      <c r="F66" s="126">
        <f>SUM(F64:F65)</f>
        <v>0</v>
      </c>
    </row>
    <row r="67" spans="1:6" ht="12.75">
      <c r="A67" s="177" t="s">
        <v>120</v>
      </c>
      <c r="B67" s="178"/>
      <c r="C67" s="178"/>
      <c r="D67" s="178"/>
      <c r="E67" s="178"/>
      <c r="F67" s="179"/>
    </row>
    <row r="68" spans="1:6" ht="12.75">
      <c r="A68" s="164" t="s">
        <v>121</v>
      </c>
      <c r="B68" s="151" t="s">
        <v>30</v>
      </c>
      <c r="C68" s="151"/>
      <c r="D68" s="151"/>
      <c r="E68" s="103"/>
      <c r="F68" s="122">
        <f>F76*E68</f>
        <v>0</v>
      </c>
    </row>
    <row r="69" spans="1:6" ht="12.75">
      <c r="A69" s="164"/>
      <c r="B69" s="151" t="s">
        <v>31</v>
      </c>
      <c r="C69" s="151"/>
      <c r="D69" s="151"/>
      <c r="E69" s="103"/>
      <c r="F69" s="122">
        <f>F76*E69</f>
        <v>0</v>
      </c>
    </row>
    <row r="70" spans="1:6" ht="12.75">
      <c r="A70" s="164"/>
      <c r="B70" s="151" t="s">
        <v>32</v>
      </c>
      <c r="C70" s="151"/>
      <c r="D70" s="151"/>
      <c r="E70" s="103"/>
      <c r="F70" s="122">
        <f>F76*E70</f>
        <v>0</v>
      </c>
    </row>
    <row r="71" spans="1:6" ht="13.5" thickBot="1">
      <c r="A71" s="164"/>
      <c r="B71" s="151" t="s">
        <v>122</v>
      </c>
      <c r="C71" s="151"/>
      <c r="D71" s="151"/>
      <c r="E71" s="103"/>
      <c r="F71" s="122">
        <f>F76*E71</f>
        <v>0</v>
      </c>
    </row>
    <row r="72" spans="1:6" ht="13.5" thickBot="1">
      <c r="A72" s="164"/>
      <c r="B72" s="218" t="s">
        <v>34</v>
      </c>
      <c r="C72" s="218"/>
      <c r="D72" s="218"/>
      <c r="E72" s="108">
        <f>SUM(E68:E71)</f>
        <v>0</v>
      </c>
      <c r="F72" s="127"/>
    </row>
    <row r="73" spans="1:6" ht="13.5" thickBot="1">
      <c r="A73" s="165"/>
      <c r="B73" s="195" t="s">
        <v>123</v>
      </c>
      <c r="C73" s="154"/>
      <c r="D73" s="154"/>
      <c r="E73" s="196"/>
      <c r="F73" s="121">
        <f>SUM(F68:F71)</f>
        <v>0</v>
      </c>
    </row>
    <row r="74" spans="1:6" ht="13.5" thickBot="1">
      <c r="A74" s="75"/>
      <c r="B74" s="168" t="s">
        <v>124</v>
      </c>
      <c r="C74" s="168"/>
      <c r="D74" s="168"/>
      <c r="E74" s="168"/>
      <c r="F74" s="121">
        <f>F66+F73</f>
        <v>0</v>
      </c>
    </row>
    <row r="75" spans="1:6" ht="7.5" customHeight="1" thickBot="1">
      <c r="A75" s="176"/>
      <c r="B75" s="176"/>
      <c r="C75" s="176"/>
      <c r="D75" s="176"/>
      <c r="E75" s="176"/>
      <c r="F75" s="176"/>
    </row>
    <row r="76" spans="1:6" ht="13.5" thickBot="1">
      <c r="A76" s="168" t="s">
        <v>125</v>
      </c>
      <c r="B76" s="168"/>
      <c r="C76" s="168"/>
      <c r="D76" s="168"/>
      <c r="E76" s="168"/>
      <c r="F76" s="138">
        <f>ROUND((F11+F37+F46+F56+F60+F66)/(1-(E72)),2)</f>
        <v>0</v>
      </c>
    </row>
    <row r="77" spans="1:6" ht="26.25" customHeight="1">
      <c r="A77" s="219" t="s">
        <v>147</v>
      </c>
      <c r="B77" s="219"/>
      <c r="C77" s="219"/>
      <c r="D77" s="219"/>
      <c r="E77" s="219"/>
      <c r="F77" s="219"/>
    </row>
    <row r="78" ht="13.5" thickBot="1"/>
    <row r="79" spans="1:6" ht="13.5" thickBot="1">
      <c r="A79" s="76"/>
      <c r="B79" s="220" t="s">
        <v>66</v>
      </c>
      <c r="C79" s="221"/>
      <c r="D79" s="221"/>
      <c r="E79" s="221"/>
      <c r="F79" s="222"/>
    </row>
    <row r="80" spans="1:6" ht="13.5" thickBot="1">
      <c r="A80" s="76"/>
      <c r="B80" s="77" t="s">
        <v>67</v>
      </c>
      <c r="C80" s="244" t="s">
        <v>68</v>
      </c>
      <c r="D80" s="245"/>
      <c r="E80" s="78" t="s">
        <v>69</v>
      </c>
      <c r="F80" s="129" t="s">
        <v>70</v>
      </c>
    </row>
    <row r="81" spans="1:6" ht="13.5" thickBot="1">
      <c r="A81" s="76"/>
      <c r="B81" s="80" t="s">
        <v>71</v>
      </c>
      <c r="C81" s="246"/>
      <c r="D81" s="247"/>
      <c r="E81" s="110">
        <v>0.0833</v>
      </c>
      <c r="F81" s="130">
        <f>ROUND((F11*E81),2)</f>
        <v>0</v>
      </c>
    </row>
    <row r="82" spans="1:6" ht="13.5" thickBot="1">
      <c r="A82" s="76"/>
      <c r="B82" s="82" t="s">
        <v>72</v>
      </c>
      <c r="C82" s="246"/>
      <c r="D82" s="247"/>
      <c r="E82" s="111">
        <v>0.121</v>
      </c>
      <c r="F82" s="131">
        <f>ROUND((F11*E82),2)</f>
        <v>0</v>
      </c>
    </row>
    <row r="83" spans="1:6" ht="26.25" thickBot="1">
      <c r="A83" s="76"/>
      <c r="B83" s="84" t="s">
        <v>73</v>
      </c>
      <c r="C83" s="246"/>
      <c r="D83" s="247"/>
      <c r="E83" s="137">
        <v>0.04</v>
      </c>
      <c r="F83" s="130">
        <f>ROUND((F11*E83),2)</f>
        <v>0</v>
      </c>
    </row>
    <row r="84" spans="1:7" ht="12.75">
      <c r="A84" s="85">
        <f>IF(E26=1%,E84,0)</f>
        <v>0</v>
      </c>
      <c r="B84" s="223" t="s">
        <v>126</v>
      </c>
      <c r="C84" s="226" t="s">
        <v>138</v>
      </c>
      <c r="D84" s="227"/>
      <c r="E84" s="112">
        <v>0.0739</v>
      </c>
      <c r="F84" s="132">
        <f>ROUND((IF(D26=1%,F11*E84,0)),2)</f>
        <v>0</v>
      </c>
      <c r="G84" s="87"/>
    </row>
    <row r="85" spans="1:7" ht="12.75">
      <c r="A85" s="85">
        <f>IF(E26=2%,E85,0)</f>
        <v>0</v>
      </c>
      <c r="B85" s="224"/>
      <c r="C85" s="228" t="s">
        <v>139</v>
      </c>
      <c r="D85" s="229"/>
      <c r="E85" s="113">
        <v>0.076</v>
      </c>
      <c r="F85" s="133">
        <f>ROUND((IF(D26=2%,F11*E85,0)),2)</f>
        <v>0</v>
      </c>
      <c r="G85" s="87"/>
    </row>
    <row r="86" spans="1:7" ht="13.5" thickBot="1">
      <c r="A86" s="85">
        <f>IF(E26=3%,E86,0)</f>
        <v>0</v>
      </c>
      <c r="B86" s="225"/>
      <c r="C86" s="230" t="s">
        <v>140</v>
      </c>
      <c r="D86" s="231"/>
      <c r="E86" s="114">
        <v>0.0782</v>
      </c>
      <c r="F86" s="134">
        <f>ROUND((IF(D26=3%,F11*E86,0)),2)</f>
        <v>0</v>
      </c>
      <c r="G86" s="87"/>
    </row>
    <row r="87" spans="1:6" ht="13.5" thickBot="1">
      <c r="A87" s="76"/>
      <c r="B87" s="232" t="s">
        <v>74</v>
      </c>
      <c r="C87" s="233"/>
      <c r="D87" s="233"/>
      <c r="E87" s="234"/>
      <c r="F87" s="135">
        <f>SUM(F81:F86)</f>
        <v>0</v>
      </c>
    </row>
    <row r="88" spans="2:6" ht="14.25" customHeight="1">
      <c r="B88" s="235" t="s">
        <v>141</v>
      </c>
      <c r="C88" s="235"/>
      <c r="D88" s="235"/>
      <c r="E88" s="235"/>
      <c r="F88" s="235"/>
    </row>
    <row r="89" spans="2:6" ht="12.75">
      <c r="B89" s="236"/>
      <c r="C89" s="236"/>
      <c r="D89" s="236"/>
      <c r="E89" s="236"/>
      <c r="F89" s="236"/>
    </row>
    <row r="90" spans="2:6" ht="12.75">
      <c r="B90" s="236"/>
      <c r="C90" s="236"/>
      <c r="D90" s="236"/>
      <c r="E90" s="236"/>
      <c r="F90" s="236"/>
    </row>
    <row r="91" spans="2:6" ht="14.25" customHeight="1">
      <c r="B91" s="237" t="s">
        <v>127</v>
      </c>
      <c r="C91" s="237"/>
      <c r="D91" s="237"/>
      <c r="E91" s="237"/>
      <c r="F91" s="237"/>
    </row>
    <row r="92" spans="2:6" ht="12.75">
      <c r="B92" s="237"/>
      <c r="C92" s="237"/>
      <c r="D92" s="237"/>
      <c r="E92" s="237"/>
      <c r="F92" s="237"/>
    </row>
    <row r="93" spans="2:5" ht="12.75">
      <c r="B93" s="91"/>
      <c r="C93" s="91"/>
      <c r="D93" s="91"/>
      <c r="E93" s="115"/>
    </row>
  </sheetData>
  <sheetProtection selectLockedCells="1" selectUnlockedCells="1"/>
  <mergeCells count="99">
    <mergeCell ref="B87:E87"/>
    <mergeCell ref="B88:F90"/>
    <mergeCell ref="B91:F92"/>
    <mergeCell ref="B26:B27"/>
    <mergeCell ref="E26:E27"/>
    <mergeCell ref="F26:F27"/>
    <mergeCell ref="C80:D80"/>
    <mergeCell ref="C81:D81"/>
    <mergeCell ref="C82:D82"/>
    <mergeCell ref="C83:D83"/>
    <mergeCell ref="B74:E74"/>
    <mergeCell ref="A75:F75"/>
    <mergeCell ref="A76:E76"/>
    <mergeCell ref="A77:F77"/>
    <mergeCell ref="B79:F79"/>
    <mergeCell ref="B84:B86"/>
    <mergeCell ref="C84:D84"/>
    <mergeCell ref="C85:D85"/>
    <mergeCell ref="C86:D86"/>
    <mergeCell ref="A64:A66"/>
    <mergeCell ref="B66:E66"/>
    <mergeCell ref="A67:F67"/>
    <mergeCell ref="A68:A73"/>
    <mergeCell ref="B68:D68"/>
    <mergeCell ref="B69:D69"/>
    <mergeCell ref="B70:D70"/>
    <mergeCell ref="B71:D71"/>
    <mergeCell ref="B72:D72"/>
    <mergeCell ref="B73:E73"/>
    <mergeCell ref="B56:E56"/>
    <mergeCell ref="A57:F57"/>
    <mergeCell ref="A58:F58"/>
    <mergeCell ref="A59:A60"/>
    <mergeCell ref="A63:F63"/>
    <mergeCell ref="B59:E59"/>
    <mergeCell ref="B60:E60"/>
    <mergeCell ref="A62:F62"/>
    <mergeCell ref="B42:E42"/>
    <mergeCell ref="B44:E44"/>
    <mergeCell ref="B45:E45"/>
    <mergeCell ref="B46:E46"/>
    <mergeCell ref="A47:F47"/>
    <mergeCell ref="A48:F48"/>
    <mergeCell ref="B43:C43"/>
    <mergeCell ref="A30:F30"/>
    <mergeCell ref="A31:A36"/>
    <mergeCell ref="B33:E33"/>
    <mergeCell ref="B34:E34"/>
    <mergeCell ref="B35:E35"/>
    <mergeCell ref="B36:E36"/>
    <mergeCell ref="B24:D24"/>
    <mergeCell ref="B25:D25"/>
    <mergeCell ref="B28:D28"/>
    <mergeCell ref="B29:D29"/>
    <mergeCell ref="C3:F3"/>
    <mergeCell ref="C4:F4"/>
    <mergeCell ref="A13:F13"/>
    <mergeCell ref="A14:F14"/>
    <mergeCell ref="A15:A18"/>
    <mergeCell ref="B15:D15"/>
    <mergeCell ref="B17:D17"/>
    <mergeCell ref="B18:E18"/>
    <mergeCell ref="A5:F5"/>
    <mergeCell ref="A7:F7"/>
    <mergeCell ref="A8:A11"/>
    <mergeCell ref="B8:E8"/>
    <mergeCell ref="B9:D9"/>
    <mergeCell ref="B10:E10"/>
    <mergeCell ref="B11:E11"/>
    <mergeCell ref="A1:F1"/>
    <mergeCell ref="A2:F2"/>
    <mergeCell ref="A3:B3"/>
    <mergeCell ref="A4:B4"/>
    <mergeCell ref="B41:C41"/>
    <mergeCell ref="A6:E6"/>
    <mergeCell ref="A19:F19"/>
    <mergeCell ref="B31:E31"/>
    <mergeCell ref="B32:E32"/>
    <mergeCell ref="B16:D16"/>
    <mergeCell ref="B53:D53"/>
    <mergeCell ref="B54:D54"/>
    <mergeCell ref="B55:E55"/>
    <mergeCell ref="A20:A29"/>
    <mergeCell ref="B20:D20"/>
    <mergeCell ref="B21:D21"/>
    <mergeCell ref="B22:D22"/>
    <mergeCell ref="B37:E37"/>
    <mergeCell ref="A38:F38"/>
    <mergeCell ref="B23:D23"/>
    <mergeCell ref="B64:D64"/>
    <mergeCell ref="B65:D65"/>
    <mergeCell ref="A12:F12"/>
    <mergeCell ref="A39:F39"/>
    <mergeCell ref="A41:A46"/>
    <mergeCell ref="A49:A56"/>
    <mergeCell ref="B49:F49"/>
    <mergeCell ref="B50:D50"/>
    <mergeCell ref="B51:D51"/>
    <mergeCell ref="B52:D52"/>
  </mergeCells>
  <printOptions/>
  <pageMargins left="0.7875" right="0.7875" top="1.025" bottom="1.025" header="0.7875" footer="0.7875"/>
  <pageSetup fitToHeight="1" fitToWidth="1" horizontalDpi="300" verticalDpi="300" orientation="portrait" paperSize="9" scale="49" r:id="rId2"/>
  <headerFooter alignWithMargins="0">
    <oddHeader>&amp;C&amp;A</oddHeader>
    <oddFooter>&amp;CPágina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93"/>
  <sheetViews>
    <sheetView showGridLines="0" zoomScale="90" zoomScaleNormal="90" zoomScalePageLayoutView="0" workbookViewId="0" topLeftCell="A25">
      <selection activeCell="F59" sqref="F59"/>
    </sheetView>
  </sheetViews>
  <sheetFormatPr defaultColWidth="11.140625" defaultRowHeight="12.75"/>
  <cols>
    <col min="1" max="1" width="17.140625" style="59" bestFit="1" customWidth="1"/>
    <col min="2" max="2" width="67.140625" style="59" customWidth="1"/>
    <col min="3" max="3" width="5.140625" style="59" customWidth="1"/>
    <col min="4" max="4" width="14.28125" style="59" customWidth="1"/>
    <col min="5" max="5" width="13.140625" style="109" customWidth="1"/>
    <col min="6" max="6" width="15.140625" style="59" customWidth="1"/>
    <col min="7" max="7" width="12.28125" style="59" bestFit="1" customWidth="1"/>
    <col min="8" max="16384" width="11.140625" style="59" customWidth="1"/>
  </cols>
  <sheetData>
    <row r="1" spans="1:6" ht="86.25" customHeight="1" thickBot="1" thickTop="1">
      <c r="A1" s="169"/>
      <c r="B1" s="170"/>
      <c r="C1" s="170"/>
      <c r="D1" s="170"/>
      <c r="E1" s="170"/>
      <c r="F1" s="171"/>
    </row>
    <row r="2" spans="1:6" ht="13.5" thickTop="1">
      <c r="A2" s="172" t="s">
        <v>12</v>
      </c>
      <c r="B2" s="172"/>
      <c r="C2" s="172"/>
      <c r="D2" s="172"/>
      <c r="E2" s="172"/>
      <c r="F2" s="172"/>
    </row>
    <row r="3" spans="1:6" ht="12.75">
      <c r="A3" s="173" t="s">
        <v>87</v>
      </c>
      <c r="B3" s="173"/>
      <c r="C3" s="197" t="s">
        <v>157</v>
      </c>
      <c r="D3" s="198"/>
      <c r="E3" s="198"/>
      <c r="F3" s="199"/>
    </row>
    <row r="4" spans="1:6" ht="15.75" customHeight="1">
      <c r="A4" s="173" t="s">
        <v>88</v>
      </c>
      <c r="B4" s="173"/>
      <c r="C4" s="200" t="s">
        <v>154</v>
      </c>
      <c r="D4" s="201"/>
      <c r="E4" s="201"/>
      <c r="F4" s="202"/>
    </row>
    <row r="5" spans="1:6" ht="7.5" customHeight="1" thickBot="1">
      <c r="A5" s="176"/>
      <c r="B5" s="176"/>
      <c r="C5" s="176"/>
      <c r="D5" s="176"/>
      <c r="E5" s="176"/>
      <c r="F5" s="176"/>
    </row>
    <row r="6" spans="1:6" ht="13.5" customHeight="1" thickBot="1">
      <c r="A6" s="176"/>
      <c r="B6" s="176"/>
      <c r="C6" s="176"/>
      <c r="D6" s="176"/>
      <c r="E6" s="176"/>
      <c r="F6" s="60" t="s">
        <v>13</v>
      </c>
    </row>
    <row r="7" spans="1:7" ht="13.5" customHeight="1">
      <c r="A7" s="188" t="s">
        <v>14</v>
      </c>
      <c r="B7" s="188"/>
      <c r="C7" s="188"/>
      <c r="D7" s="188"/>
      <c r="E7" s="188"/>
      <c r="F7" s="188"/>
      <c r="G7" s="99"/>
    </row>
    <row r="8" spans="1:7" ht="13.5" thickBot="1">
      <c r="A8" s="159" t="s">
        <v>89</v>
      </c>
      <c r="B8" s="151" t="s">
        <v>15</v>
      </c>
      <c r="C8" s="166"/>
      <c r="D8" s="166"/>
      <c r="E8" s="167"/>
      <c r="F8" s="98"/>
      <c r="G8" s="101"/>
    </row>
    <row r="9" spans="1:6" ht="15.75" customHeight="1" thickBot="1">
      <c r="A9" s="159"/>
      <c r="B9" s="151" t="s">
        <v>146</v>
      </c>
      <c r="C9" s="166"/>
      <c r="D9" s="167"/>
      <c r="E9" s="102">
        <v>0.4</v>
      </c>
      <c r="F9" s="98"/>
    </row>
    <row r="10" spans="1:6" ht="13.5" thickBot="1">
      <c r="A10" s="159"/>
      <c r="B10" s="189" t="s">
        <v>16</v>
      </c>
      <c r="C10" s="190"/>
      <c r="D10" s="190"/>
      <c r="E10" s="191"/>
      <c r="F10" s="61"/>
    </row>
    <row r="11" spans="1:6" ht="13.5" thickBot="1">
      <c r="A11" s="159"/>
      <c r="B11" s="168" t="s">
        <v>17</v>
      </c>
      <c r="C11" s="168"/>
      <c r="D11" s="168"/>
      <c r="E11" s="168"/>
      <c r="F11" s="62">
        <f>(SUM(F8:F10))</f>
        <v>0</v>
      </c>
    </row>
    <row r="12" spans="1:6" ht="7.5" customHeight="1" thickBot="1">
      <c r="A12" s="153"/>
      <c r="B12" s="154"/>
      <c r="C12" s="154"/>
      <c r="D12" s="154"/>
      <c r="E12" s="154"/>
      <c r="F12" s="155"/>
    </row>
    <row r="13" spans="1:6" ht="13.5" thickBot="1">
      <c r="A13" s="156" t="s">
        <v>90</v>
      </c>
      <c r="B13" s="157"/>
      <c r="C13" s="157"/>
      <c r="D13" s="157"/>
      <c r="E13" s="157"/>
      <c r="F13" s="158"/>
    </row>
    <row r="14" spans="1:6" ht="12.75">
      <c r="A14" s="177" t="s">
        <v>91</v>
      </c>
      <c r="B14" s="178"/>
      <c r="C14" s="178"/>
      <c r="D14" s="178"/>
      <c r="E14" s="178"/>
      <c r="F14" s="179"/>
    </row>
    <row r="15" spans="1:6" ht="12.75">
      <c r="A15" s="163" t="s">
        <v>92</v>
      </c>
      <c r="B15" s="151" t="s">
        <v>71</v>
      </c>
      <c r="C15" s="166"/>
      <c r="D15" s="167"/>
      <c r="E15" s="103">
        <f>E81</f>
        <v>0.0833</v>
      </c>
      <c r="F15" s="61">
        <f>F11*E15</f>
        <v>0</v>
      </c>
    </row>
    <row r="16" spans="1:6" ht="12.75">
      <c r="A16" s="164"/>
      <c r="B16" s="151" t="s">
        <v>137</v>
      </c>
      <c r="C16" s="166"/>
      <c r="D16" s="167"/>
      <c r="E16" s="103">
        <f>E82</f>
        <v>0.121</v>
      </c>
      <c r="F16" s="61">
        <f>F8*E16</f>
        <v>0</v>
      </c>
    </row>
    <row r="17" spans="1:6" ht="27" customHeight="1" thickBot="1">
      <c r="A17" s="164"/>
      <c r="B17" s="248" t="s">
        <v>136</v>
      </c>
      <c r="C17" s="249"/>
      <c r="D17" s="249"/>
      <c r="E17" s="104">
        <f>A84+A85+A86</f>
        <v>0</v>
      </c>
      <c r="F17" s="61">
        <f>F11*E17</f>
        <v>0</v>
      </c>
    </row>
    <row r="18" spans="1:6" ht="13.5" thickBot="1">
      <c r="A18" s="165"/>
      <c r="B18" s="195" t="s">
        <v>93</v>
      </c>
      <c r="C18" s="154"/>
      <c r="D18" s="154"/>
      <c r="E18" s="196"/>
      <c r="F18" s="63">
        <f>SUM(F15:F17)</f>
        <v>0</v>
      </c>
    </row>
    <row r="19" spans="1:6" ht="12.75">
      <c r="A19" s="177" t="s">
        <v>94</v>
      </c>
      <c r="B19" s="178"/>
      <c r="C19" s="178"/>
      <c r="D19" s="178"/>
      <c r="E19" s="178"/>
      <c r="F19" s="179"/>
    </row>
    <row r="20" spans="1:6" ht="12.75">
      <c r="A20" s="163" t="s">
        <v>95</v>
      </c>
      <c r="B20" s="151" t="s">
        <v>20</v>
      </c>
      <c r="C20" s="166"/>
      <c r="D20" s="167"/>
      <c r="E20" s="103">
        <f>Secretária!E20</f>
        <v>0</v>
      </c>
      <c r="F20" s="61">
        <f>F11*E20</f>
        <v>0</v>
      </c>
    </row>
    <row r="21" spans="1:6" ht="12.75">
      <c r="A21" s="164"/>
      <c r="B21" s="151" t="s">
        <v>21</v>
      </c>
      <c r="C21" s="166"/>
      <c r="D21" s="167"/>
      <c r="E21" s="103">
        <f>Secretária!E21</f>
        <v>0</v>
      </c>
      <c r="F21" s="61">
        <f>F11*E21</f>
        <v>0</v>
      </c>
    </row>
    <row r="22" spans="1:6" ht="12.75">
      <c r="A22" s="164"/>
      <c r="B22" s="151" t="s">
        <v>22</v>
      </c>
      <c r="C22" s="166"/>
      <c r="D22" s="167"/>
      <c r="E22" s="103">
        <f>Secretária!E22</f>
        <v>0</v>
      </c>
      <c r="F22" s="61">
        <f>F11*E22</f>
        <v>0</v>
      </c>
    </row>
    <row r="23" spans="1:6" ht="12.75">
      <c r="A23" s="164"/>
      <c r="B23" s="151" t="s">
        <v>23</v>
      </c>
      <c r="C23" s="166"/>
      <c r="D23" s="167"/>
      <c r="E23" s="103">
        <f>Secretária!E23</f>
        <v>0</v>
      </c>
      <c r="F23" s="61">
        <f>F11*E23</f>
        <v>0</v>
      </c>
    </row>
    <row r="24" spans="1:6" ht="12.75">
      <c r="A24" s="164"/>
      <c r="B24" s="151" t="s">
        <v>24</v>
      </c>
      <c r="C24" s="166"/>
      <c r="D24" s="167"/>
      <c r="E24" s="103">
        <f>Secretária!E24</f>
        <v>0</v>
      </c>
      <c r="F24" s="61">
        <f>F11*E24</f>
        <v>0</v>
      </c>
    </row>
    <row r="25" spans="1:6" ht="12.75">
      <c r="A25" s="164"/>
      <c r="B25" s="151" t="s">
        <v>25</v>
      </c>
      <c r="C25" s="166"/>
      <c r="D25" s="167"/>
      <c r="E25" s="103">
        <f>Secretária!E25</f>
        <v>0</v>
      </c>
      <c r="F25" s="61">
        <f>F11*E25</f>
        <v>0</v>
      </c>
    </row>
    <row r="26" spans="1:6" ht="12.75">
      <c r="A26" s="164"/>
      <c r="B26" s="238" t="s">
        <v>133</v>
      </c>
      <c r="C26" s="94" t="s">
        <v>134</v>
      </c>
      <c r="D26" s="95">
        <f>Secretária!D26</f>
        <v>0</v>
      </c>
      <c r="E26" s="240">
        <f>D26*D27</f>
        <v>0</v>
      </c>
      <c r="F26" s="250">
        <f>F11*E26</f>
        <v>0</v>
      </c>
    </row>
    <row r="27" spans="1:6" ht="12.75">
      <c r="A27" s="164"/>
      <c r="B27" s="239"/>
      <c r="C27" s="94" t="s">
        <v>135</v>
      </c>
      <c r="D27" s="96">
        <f>Secretária!D27</f>
        <v>0</v>
      </c>
      <c r="E27" s="241"/>
      <c r="F27" s="251"/>
    </row>
    <row r="28" spans="1:6" ht="13.5" thickBot="1">
      <c r="A28" s="164"/>
      <c r="B28" s="192" t="s">
        <v>26</v>
      </c>
      <c r="C28" s="193"/>
      <c r="D28" s="194"/>
      <c r="E28" s="103">
        <f>Secretária!E28</f>
        <v>0</v>
      </c>
      <c r="F28" s="61">
        <f>F11*E28</f>
        <v>0</v>
      </c>
    </row>
    <row r="29" spans="1:6" ht="13.5" thickBot="1">
      <c r="A29" s="165"/>
      <c r="B29" s="195" t="s">
        <v>96</v>
      </c>
      <c r="C29" s="154"/>
      <c r="D29" s="196"/>
      <c r="E29" s="105">
        <f>SUM(E20:E28)</f>
        <v>0</v>
      </c>
      <c r="F29" s="63">
        <f>SUM(F20:F28)</f>
        <v>0</v>
      </c>
    </row>
    <row r="30" spans="1:6" ht="12.75">
      <c r="A30" s="177" t="s">
        <v>97</v>
      </c>
      <c r="B30" s="178"/>
      <c r="C30" s="178"/>
      <c r="D30" s="178"/>
      <c r="E30" s="178"/>
      <c r="F30" s="179"/>
    </row>
    <row r="31" spans="1:6" ht="12.75">
      <c r="A31" s="163" t="s">
        <v>98</v>
      </c>
      <c r="B31" s="151" t="str">
        <f>Secretária!B31</f>
        <v>Vale Refeição (Inserir aqui a memória de cálculo)</v>
      </c>
      <c r="C31" s="166"/>
      <c r="D31" s="166"/>
      <c r="E31" s="167"/>
      <c r="F31" s="97"/>
    </row>
    <row r="32" spans="1:6" ht="12.75">
      <c r="A32" s="164"/>
      <c r="B32" s="151" t="str">
        <f>Secretária!B32</f>
        <v>Vale Transporte (Inserir aqui a memória de cálculo)</v>
      </c>
      <c r="C32" s="166"/>
      <c r="D32" s="166"/>
      <c r="E32" s="167"/>
      <c r="F32" s="97"/>
    </row>
    <row r="33" spans="1:7" ht="12.75">
      <c r="A33" s="164"/>
      <c r="B33" s="151" t="str">
        <f>Secretária!B33</f>
        <v>Assistência Médica (Inserir aqui a memória de cálculo)</v>
      </c>
      <c r="C33" s="166"/>
      <c r="D33" s="166"/>
      <c r="E33" s="167"/>
      <c r="F33" s="97"/>
      <c r="G33" s="64"/>
    </row>
    <row r="34" spans="1:8" ht="12.75">
      <c r="A34" s="164"/>
      <c r="B34" s="151" t="str">
        <f>Secretária!B34</f>
        <v>Assistência Odontológica (Inserir aqui a memória de cálculo)</v>
      </c>
      <c r="C34" s="166"/>
      <c r="D34" s="166"/>
      <c r="E34" s="167"/>
      <c r="F34" s="97"/>
      <c r="G34" s="64"/>
      <c r="H34" s="64"/>
    </row>
    <row r="35" spans="1:9" ht="13.5" thickBot="1">
      <c r="A35" s="164"/>
      <c r="B35" s="151" t="str">
        <f>Secretária!B35</f>
        <v>Seguro de Vida (Inserir aqui a memória de cálculo)</v>
      </c>
      <c r="C35" s="166"/>
      <c r="D35" s="166"/>
      <c r="E35" s="167"/>
      <c r="F35" s="97"/>
      <c r="H35" s="64"/>
      <c r="I35" s="65"/>
    </row>
    <row r="36" spans="1:6" ht="13.5" thickBot="1">
      <c r="A36" s="165"/>
      <c r="B36" s="195" t="s">
        <v>99</v>
      </c>
      <c r="C36" s="154"/>
      <c r="D36" s="154"/>
      <c r="E36" s="196"/>
      <c r="F36" s="63">
        <f>SUM(F31:F35)</f>
        <v>0</v>
      </c>
    </row>
    <row r="37" spans="1:6" ht="13.5" thickBot="1">
      <c r="A37" s="66"/>
      <c r="B37" s="168" t="s">
        <v>18</v>
      </c>
      <c r="C37" s="168"/>
      <c r="D37" s="168"/>
      <c r="E37" s="168"/>
      <c r="F37" s="62">
        <f>F18+F29+F36</f>
        <v>0</v>
      </c>
    </row>
    <row r="38" spans="1:6" ht="7.5" customHeight="1" thickBot="1">
      <c r="A38" s="153"/>
      <c r="B38" s="154"/>
      <c r="C38" s="154"/>
      <c r="D38" s="154"/>
      <c r="E38" s="154"/>
      <c r="F38" s="155"/>
    </row>
    <row r="39" spans="1:6" ht="13.5" thickBot="1">
      <c r="A39" s="156" t="s">
        <v>100</v>
      </c>
      <c r="B39" s="157"/>
      <c r="C39" s="157"/>
      <c r="D39" s="157"/>
      <c r="E39" s="157"/>
      <c r="F39" s="158"/>
    </row>
    <row r="40" spans="1:6" ht="12.75">
      <c r="A40" s="67"/>
      <c r="B40" s="68"/>
      <c r="C40" s="68"/>
      <c r="D40" s="68" t="s">
        <v>101</v>
      </c>
      <c r="E40" s="68" t="s">
        <v>102</v>
      </c>
      <c r="F40" s="69"/>
    </row>
    <row r="41" spans="1:7" ht="39" customHeight="1" thickBot="1">
      <c r="A41" s="159" t="s">
        <v>103</v>
      </c>
      <c r="B41" s="174" t="s">
        <v>129</v>
      </c>
      <c r="C41" s="175"/>
      <c r="D41" s="92">
        <v>0.0833</v>
      </c>
      <c r="E41" s="102"/>
      <c r="F41" s="61">
        <f>F11*(D41*E41)</f>
        <v>0</v>
      </c>
      <c r="G41" s="93"/>
    </row>
    <row r="42" spans="1:6" ht="13.5" thickBot="1">
      <c r="A42" s="159"/>
      <c r="B42" s="151" t="s">
        <v>27</v>
      </c>
      <c r="C42" s="166"/>
      <c r="D42" s="166"/>
      <c r="E42" s="167"/>
      <c r="F42" s="61">
        <f>F41*E25</f>
        <v>0</v>
      </c>
    </row>
    <row r="43" spans="1:7" ht="39" customHeight="1" thickBot="1">
      <c r="A43" s="159"/>
      <c r="B43" s="174" t="s">
        <v>130</v>
      </c>
      <c r="C43" s="175"/>
      <c r="D43" s="92">
        <v>0.0194</v>
      </c>
      <c r="E43" s="102"/>
      <c r="F43" s="61">
        <f>F11*(D43*E43)</f>
        <v>0</v>
      </c>
      <c r="G43" s="70"/>
    </row>
    <row r="44" spans="1:6" ht="13.5" thickBot="1">
      <c r="A44" s="159"/>
      <c r="B44" s="151" t="s">
        <v>104</v>
      </c>
      <c r="C44" s="151"/>
      <c r="D44" s="151"/>
      <c r="E44" s="151"/>
      <c r="F44" s="61">
        <f>F43*E29</f>
        <v>0</v>
      </c>
    </row>
    <row r="45" spans="1:6" ht="30" customHeight="1" thickBot="1">
      <c r="A45" s="159"/>
      <c r="B45" s="174" t="s">
        <v>131</v>
      </c>
      <c r="C45" s="174"/>
      <c r="D45" s="174"/>
      <c r="E45" s="174"/>
      <c r="F45" s="61">
        <f>F11*E83</f>
        <v>0</v>
      </c>
    </row>
    <row r="46" spans="1:6" ht="13.5" thickBot="1">
      <c r="A46" s="159"/>
      <c r="B46" s="168" t="s">
        <v>19</v>
      </c>
      <c r="C46" s="168"/>
      <c r="D46" s="168"/>
      <c r="E46" s="168"/>
      <c r="F46" s="62">
        <f>SUM(F41:F45)</f>
        <v>0</v>
      </c>
    </row>
    <row r="47" spans="1:6" ht="7.5" customHeight="1" thickBot="1">
      <c r="A47" s="153"/>
      <c r="B47" s="154"/>
      <c r="C47" s="154"/>
      <c r="D47" s="154"/>
      <c r="E47" s="154"/>
      <c r="F47" s="155"/>
    </row>
    <row r="48" spans="1:6" ht="13.5" thickBot="1">
      <c r="A48" s="156" t="s">
        <v>105</v>
      </c>
      <c r="B48" s="157"/>
      <c r="C48" s="157"/>
      <c r="D48" s="157"/>
      <c r="E48" s="157"/>
      <c r="F48" s="158"/>
    </row>
    <row r="49" spans="1:6" ht="13.5" thickBot="1">
      <c r="A49" s="159" t="s">
        <v>106</v>
      </c>
      <c r="B49" s="160" t="s">
        <v>132</v>
      </c>
      <c r="C49" s="161"/>
      <c r="D49" s="161"/>
      <c r="E49" s="161"/>
      <c r="F49" s="162"/>
    </row>
    <row r="50" spans="1:6" ht="13.5" thickBot="1">
      <c r="A50" s="159"/>
      <c r="B50" s="152" t="s">
        <v>107</v>
      </c>
      <c r="C50" s="152"/>
      <c r="D50" s="152"/>
      <c r="E50" s="106"/>
      <c r="F50" s="61">
        <f>((F11/30)/12)*E50</f>
        <v>0</v>
      </c>
    </row>
    <row r="51" spans="1:6" ht="13.5" thickBot="1">
      <c r="A51" s="159"/>
      <c r="B51" s="151" t="s">
        <v>108</v>
      </c>
      <c r="C51" s="151"/>
      <c r="D51" s="151"/>
      <c r="E51" s="107"/>
      <c r="F51" s="61">
        <f>(((F11/30)/12)*5)*E51</f>
        <v>0</v>
      </c>
    </row>
    <row r="52" spans="1:6" ht="13.5" thickBot="1">
      <c r="A52" s="159"/>
      <c r="B52" s="151" t="s">
        <v>109</v>
      </c>
      <c r="C52" s="151"/>
      <c r="D52" s="151"/>
      <c r="E52" s="107"/>
      <c r="F52" s="61">
        <f>(((F11/30)/12)*15)*E52</f>
        <v>0</v>
      </c>
    </row>
    <row r="53" spans="1:6" ht="13.5" thickBot="1">
      <c r="A53" s="159"/>
      <c r="B53" s="151" t="s">
        <v>110</v>
      </c>
      <c r="C53" s="151"/>
      <c r="D53" s="151"/>
      <c r="E53" s="107"/>
      <c r="F53" s="61">
        <f>(((F11+F11/3)*(4/12))/12)*E53</f>
        <v>0</v>
      </c>
    </row>
    <row r="54" spans="1:6" ht="13.5" thickBot="1">
      <c r="A54" s="159"/>
      <c r="B54" s="151" t="s">
        <v>111</v>
      </c>
      <c r="C54" s="151"/>
      <c r="D54" s="151"/>
      <c r="E54" s="106"/>
      <c r="F54" s="61">
        <f>((F11/30)/12)*E54</f>
        <v>0</v>
      </c>
    </row>
    <row r="55" spans="1:6" ht="13.5" thickBot="1">
      <c r="A55" s="159"/>
      <c r="B55" s="151" t="s">
        <v>112</v>
      </c>
      <c r="C55" s="151"/>
      <c r="D55" s="151"/>
      <c r="E55" s="151"/>
      <c r="F55" s="61">
        <f>(SUM(F50:F54))*E29</f>
        <v>0</v>
      </c>
    </row>
    <row r="56" spans="1:6" ht="13.5" thickBot="1">
      <c r="A56" s="159"/>
      <c r="B56" s="168" t="s">
        <v>28</v>
      </c>
      <c r="C56" s="168"/>
      <c r="D56" s="168"/>
      <c r="E56" s="168"/>
      <c r="F56" s="62">
        <f>SUM(F50:F55)</f>
        <v>0</v>
      </c>
    </row>
    <row r="57" spans="1:6" ht="7.5" customHeight="1" thickBot="1">
      <c r="A57" s="153"/>
      <c r="B57" s="154"/>
      <c r="C57" s="154"/>
      <c r="D57" s="154"/>
      <c r="E57" s="154"/>
      <c r="F57" s="155"/>
    </row>
    <row r="58" spans="1:6" ht="12.75">
      <c r="A58" s="209" t="s">
        <v>113</v>
      </c>
      <c r="B58" s="210"/>
      <c r="C58" s="210"/>
      <c r="D58" s="210"/>
      <c r="E58" s="210"/>
      <c r="F58" s="211"/>
    </row>
    <row r="59" spans="1:6" ht="13.5" thickBot="1">
      <c r="A59" s="164"/>
      <c r="B59" s="212" t="s">
        <v>161</v>
      </c>
      <c r="C59" s="213"/>
      <c r="D59" s="213"/>
      <c r="E59" s="214"/>
      <c r="F59" s="142">
        <v>0</v>
      </c>
    </row>
    <row r="60" spans="1:6" ht="13.5" thickBot="1">
      <c r="A60" s="165"/>
      <c r="B60" s="215" t="s">
        <v>35</v>
      </c>
      <c r="C60" s="216"/>
      <c r="D60" s="216"/>
      <c r="E60" s="217"/>
      <c r="F60" s="62">
        <f>SUM(F59:F59)</f>
        <v>0</v>
      </c>
    </row>
    <row r="61" spans="1:6" ht="13.5" thickBot="1">
      <c r="A61" s="71"/>
      <c r="B61" s="72"/>
      <c r="C61" s="72"/>
      <c r="D61" s="72"/>
      <c r="E61" s="72"/>
      <c r="F61" s="73"/>
    </row>
    <row r="62" spans="1:6" ht="13.5" thickBot="1">
      <c r="A62" s="188" t="s">
        <v>114</v>
      </c>
      <c r="B62" s="188"/>
      <c r="C62" s="188"/>
      <c r="D62" s="188"/>
      <c r="E62" s="188"/>
      <c r="F62" s="188"/>
    </row>
    <row r="63" spans="1:6" ht="12.75">
      <c r="A63" s="177" t="s">
        <v>115</v>
      </c>
      <c r="B63" s="178"/>
      <c r="C63" s="178"/>
      <c r="D63" s="178"/>
      <c r="E63" s="178"/>
      <c r="F63" s="179"/>
    </row>
    <row r="64" spans="1:6" ht="12.75">
      <c r="A64" s="163" t="s">
        <v>116</v>
      </c>
      <c r="B64" s="151" t="s">
        <v>117</v>
      </c>
      <c r="C64" s="151"/>
      <c r="D64" s="151"/>
      <c r="E64" s="103"/>
      <c r="F64" s="61">
        <f>(F11+F37+F46+F56+F60)*E64</f>
        <v>0</v>
      </c>
    </row>
    <row r="65" spans="1:6" ht="13.5" thickBot="1">
      <c r="A65" s="164"/>
      <c r="B65" s="152" t="s">
        <v>118</v>
      </c>
      <c r="C65" s="152"/>
      <c r="D65" s="152"/>
      <c r="E65" s="103"/>
      <c r="F65" s="61">
        <f>(F11+F37+F46+F56+F60+F64)*E65</f>
        <v>0</v>
      </c>
    </row>
    <row r="66" spans="1:6" ht="13.5" thickBot="1">
      <c r="A66" s="165"/>
      <c r="B66" s="195" t="s">
        <v>119</v>
      </c>
      <c r="C66" s="154"/>
      <c r="D66" s="154"/>
      <c r="E66" s="196"/>
      <c r="F66" s="63">
        <f>SUM(F64:F65)</f>
        <v>0</v>
      </c>
    </row>
    <row r="67" spans="1:6" ht="12.75">
      <c r="A67" s="177" t="s">
        <v>120</v>
      </c>
      <c r="B67" s="178"/>
      <c r="C67" s="178"/>
      <c r="D67" s="178"/>
      <c r="E67" s="178"/>
      <c r="F67" s="179"/>
    </row>
    <row r="68" spans="1:6" ht="12.75">
      <c r="A68" s="164" t="s">
        <v>121</v>
      </c>
      <c r="B68" s="151" t="s">
        <v>30</v>
      </c>
      <c r="C68" s="151"/>
      <c r="D68" s="151"/>
      <c r="E68" s="103"/>
      <c r="F68" s="61">
        <f>F76*E68</f>
        <v>0</v>
      </c>
    </row>
    <row r="69" spans="1:6" ht="12.75">
      <c r="A69" s="164"/>
      <c r="B69" s="151" t="s">
        <v>31</v>
      </c>
      <c r="C69" s="151"/>
      <c r="D69" s="151"/>
      <c r="E69" s="103"/>
      <c r="F69" s="61">
        <f>F76*E69</f>
        <v>0</v>
      </c>
    </row>
    <row r="70" spans="1:6" ht="12.75">
      <c r="A70" s="164"/>
      <c r="B70" s="151" t="s">
        <v>32</v>
      </c>
      <c r="C70" s="151"/>
      <c r="D70" s="151"/>
      <c r="E70" s="103"/>
      <c r="F70" s="61">
        <f>F76*E70</f>
        <v>0</v>
      </c>
    </row>
    <row r="71" spans="1:6" ht="13.5" thickBot="1">
      <c r="A71" s="164"/>
      <c r="B71" s="151" t="s">
        <v>122</v>
      </c>
      <c r="C71" s="151"/>
      <c r="D71" s="151"/>
      <c r="E71" s="103"/>
      <c r="F71" s="61">
        <f>F76*E71</f>
        <v>0</v>
      </c>
    </row>
    <row r="72" spans="1:6" ht="13.5" thickBot="1">
      <c r="A72" s="164"/>
      <c r="B72" s="218" t="s">
        <v>34</v>
      </c>
      <c r="C72" s="218"/>
      <c r="D72" s="218"/>
      <c r="E72" s="108">
        <f>SUM(E68:E71)</f>
        <v>0</v>
      </c>
      <c r="F72" s="74"/>
    </row>
    <row r="73" spans="1:6" ht="13.5" thickBot="1">
      <c r="A73" s="165"/>
      <c r="B73" s="195" t="s">
        <v>123</v>
      </c>
      <c r="C73" s="154"/>
      <c r="D73" s="154"/>
      <c r="E73" s="196"/>
      <c r="F73" s="63">
        <f>SUM(F68:F71)</f>
        <v>0</v>
      </c>
    </row>
    <row r="74" spans="1:6" ht="13.5" thickBot="1">
      <c r="A74" s="75"/>
      <c r="B74" s="168" t="s">
        <v>124</v>
      </c>
      <c r="C74" s="168"/>
      <c r="D74" s="168"/>
      <c r="E74" s="168"/>
      <c r="F74" s="62">
        <f>F66+F73</f>
        <v>0</v>
      </c>
    </row>
    <row r="75" spans="1:6" ht="7.5" customHeight="1" thickBot="1">
      <c r="A75" s="176"/>
      <c r="B75" s="176"/>
      <c r="C75" s="176"/>
      <c r="D75" s="176"/>
      <c r="E75" s="176"/>
      <c r="F75" s="176"/>
    </row>
    <row r="76" spans="1:6" ht="15.75" thickBot="1">
      <c r="A76" s="168" t="s">
        <v>125</v>
      </c>
      <c r="B76" s="168"/>
      <c r="C76" s="168"/>
      <c r="D76" s="168"/>
      <c r="E76" s="168"/>
      <c r="F76" s="139">
        <f>ROUND((F11+F37+F46+F56+F60+F66)/(1-(E72)),2)</f>
        <v>0</v>
      </c>
    </row>
    <row r="77" spans="1:6" ht="26.25" customHeight="1">
      <c r="A77" s="219" t="s">
        <v>147</v>
      </c>
      <c r="B77" s="219"/>
      <c r="C77" s="219"/>
      <c r="D77" s="219"/>
      <c r="E77" s="219"/>
      <c r="F77" s="219"/>
    </row>
    <row r="78" ht="13.5" thickBot="1"/>
    <row r="79" spans="1:6" ht="13.5" thickBot="1">
      <c r="A79" s="76"/>
      <c r="B79" s="220" t="s">
        <v>66</v>
      </c>
      <c r="C79" s="221"/>
      <c r="D79" s="221"/>
      <c r="E79" s="221"/>
      <c r="F79" s="222"/>
    </row>
    <row r="80" spans="1:6" ht="13.5" thickBot="1">
      <c r="A80" s="76"/>
      <c r="B80" s="77" t="s">
        <v>67</v>
      </c>
      <c r="C80" s="244" t="s">
        <v>68</v>
      </c>
      <c r="D80" s="245"/>
      <c r="E80" s="78" t="s">
        <v>69</v>
      </c>
      <c r="F80" s="79" t="s">
        <v>70</v>
      </c>
    </row>
    <row r="81" spans="1:6" ht="13.5" thickBot="1">
      <c r="A81" s="76"/>
      <c r="B81" s="80" t="s">
        <v>71</v>
      </c>
      <c r="C81" s="246"/>
      <c r="D81" s="247"/>
      <c r="E81" s="110">
        <v>0.0833</v>
      </c>
      <c r="F81" s="81">
        <f>ROUND((F11*E81),2)</f>
        <v>0</v>
      </c>
    </row>
    <row r="82" spans="1:6" ht="13.5" thickBot="1">
      <c r="A82" s="76"/>
      <c r="B82" s="82" t="s">
        <v>72</v>
      </c>
      <c r="C82" s="246"/>
      <c r="D82" s="247"/>
      <c r="E82" s="111">
        <v>0.121</v>
      </c>
      <c r="F82" s="83">
        <f>ROUND((F11*E82),2)</f>
        <v>0</v>
      </c>
    </row>
    <row r="83" spans="1:6" ht="26.25" thickBot="1">
      <c r="A83" s="76"/>
      <c r="B83" s="84" t="s">
        <v>73</v>
      </c>
      <c r="C83" s="246"/>
      <c r="D83" s="247"/>
      <c r="E83" s="137">
        <v>0.04</v>
      </c>
      <c r="F83" s="81">
        <f>ROUND((F11*E83),2)</f>
        <v>0</v>
      </c>
    </row>
    <row r="84" spans="1:7" ht="12.75">
      <c r="A84" s="85">
        <f>IF(E26=1%,E84,0)</f>
        <v>0</v>
      </c>
      <c r="B84" s="223" t="s">
        <v>126</v>
      </c>
      <c r="C84" s="226" t="s">
        <v>138</v>
      </c>
      <c r="D84" s="227"/>
      <c r="E84" s="112">
        <v>0.0739</v>
      </c>
      <c r="F84" s="86">
        <f>ROUND((IF(D26=1%,F11*E84,0)),2)</f>
        <v>0</v>
      </c>
      <c r="G84" s="87"/>
    </row>
    <row r="85" spans="1:7" ht="12.75">
      <c r="A85" s="85">
        <f>IF(E26=2%,E85,0)</f>
        <v>0</v>
      </c>
      <c r="B85" s="224"/>
      <c r="C85" s="228" t="s">
        <v>139</v>
      </c>
      <c r="D85" s="229"/>
      <c r="E85" s="113">
        <v>0.076</v>
      </c>
      <c r="F85" s="88">
        <f>ROUND((IF(D26=2%,F11*E85,0)),2)</f>
        <v>0</v>
      </c>
      <c r="G85" s="87"/>
    </row>
    <row r="86" spans="1:7" ht="13.5" thickBot="1">
      <c r="A86" s="85">
        <f>IF(E26=3%,E86,0)</f>
        <v>0</v>
      </c>
      <c r="B86" s="225"/>
      <c r="C86" s="230" t="s">
        <v>140</v>
      </c>
      <c r="D86" s="231"/>
      <c r="E86" s="114">
        <v>0.0782</v>
      </c>
      <c r="F86" s="89">
        <f>ROUND((IF(D26=3%,F11*E86,0)),2)</f>
        <v>0</v>
      </c>
      <c r="G86" s="87"/>
    </row>
    <row r="87" spans="1:6" ht="13.5" thickBot="1">
      <c r="A87" s="76"/>
      <c r="B87" s="232" t="s">
        <v>74</v>
      </c>
      <c r="C87" s="233"/>
      <c r="D87" s="233"/>
      <c r="E87" s="234"/>
      <c r="F87" s="90">
        <f>SUM(F81:F86)</f>
        <v>0</v>
      </c>
    </row>
    <row r="88" spans="2:6" ht="14.25" customHeight="1">
      <c r="B88" s="235" t="s">
        <v>141</v>
      </c>
      <c r="C88" s="235"/>
      <c r="D88" s="235"/>
      <c r="E88" s="235"/>
      <c r="F88" s="235"/>
    </row>
    <row r="89" spans="2:6" ht="12.75">
      <c r="B89" s="236"/>
      <c r="C89" s="236"/>
      <c r="D89" s="236"/>
      <c r="E89" s="236"/>
      <c r="F89" s="236"/>
    </row>
    <row r="90" spans="2:6" ht="12.75">
      <c r="B90" s="236"/>
      <c r="C90" s="236"/>
      <c r="D90" s="236"/>
      <c r="E90" s="236"/>
      <c r="F90" s="236"/>
    </row>
    <row r="91" spans="2:6" ht="14.25" customHeight="1">
      <c r="B91" s="237" t="s">
        <v>127</v>
      </c>
      <c r="C91" s="237"/>
      <c r="D91" s="237"/>
      <c r="E91" s="237"/>
      <c r="F91" s="237"/>
    </row>
    <row r="92" spans="2:6" ht="12.75">
      <c r="B92" s="237"/>
      <c r="C92" s="237"/>
      <c r="D92" s="237"/>
      <c r="E92" s="237"/>
      <c r="F92" s="237"/>
    </row>
    <row r="93" spans="2:5" ht="12.75">
      <c r="B93" s="91"/>
      <c r="C93" s="91"/>
      <c r="D93" s="91"/>
      <c r="E93" s="115"/>
    </row>
  </sheetData>
  <sheetProtection/>
  <mergeCells count="99">
    <mergeCell ref="B87:E87"/>
    <mergeCell ref="B88:F90"/>
    <mergeCell ref="B91:F92"/>
    <mergeCell ref="C81:D81"/>
    <mergeCell ref="C82:D82"/>
    <mergeCell ref="C83:D83"/>
    <mergeCell ref="B84:B86"/>
    <mergeCell ref="C84:D84"/>
    <mergeCell ref="C85:D85"/>
    <mergeCell ref="C86:D86"/>
    <mergeCell ref="B74:E74"/>
    <mergeCell ref="A75:F75"/>
    <mergeCell ref="A76:E76"/>
    <mergeCell ref="A77:F77"/>
    <mergeCell ref="B79:F79"/>
    <mergeCell ref="C80:D80"/>
    <mergeCell ref="A67:F67"/>
    <mergeCell ref="A68:A73"/>
    <mergeCell ref="B68:D68"/>
    <mergeCell ref="B69:D69"/>
    <mergeCell ref="B70:D70"/>
    <mergeCell ref="B71:D71"/>
    <mergeCell ref="B72:D72"/>
    <mergeCell ref="B73:E73"/>
    <mergeCell ref="A62:F62"/>
    <mergeCell ref="A63:F63"/>
    <mergeCell ref="A64:A66"/>
    <mergeCell ref="B64:D64"/>
    <mergeCell ref="B65:D65"/>
    <mergeCell ref="B66:E66"/>
    <mergeCell ref="B55:E55"/>
    <mergeCell ref="B56:E56"/>
    <mergeCell ref="A57:F57"/>
    <mergeCell ref="A58:F58"/>
    <mergeCell ref="A59:A60"/>
    <mergeCell ref="B59:E59"/>
    <mergeCell ref="B60:E60"/>
    <mergeCell ref="B46:E46"/>
    <mergeCell ref="A47:F47"/>
    <mergeCell ref="A48:F48"/>
    <mergeCell ref="A49:A56"/>
    <mergeCell ref="B49:F49"/>
    <mergeCell ref="B50:D50"/>
    <mergeCell ref="B51:D51"/>
    <mergeCell ref="B52:D52"/>
    <mergeCell ref="B53:D53"/>
    <mergeCell ref="B54:D54"/>
    <mergeCell ref="B36:E36"/>
    <mergeCell ref="B37:E37"/>
    <mergeCell ref="A38:F38"/>
    <mergeCell ref="A39:F39"/>
    <mergeCell ref="A41:A46"/>
    <mergeCell ref="B41:C41"/>
    <mergeCell ref="B42:E42"/>
    <mergeCell ref="B43:C43"/>
    <mergeCell ref="B44:E44"/>
    <mergeCell ref="B45:E45"/>
    <mergeCell ref="F26:F27"/>
    <mergeCell ref="B28:D28"/>
    <mergeCell ref="B29:D29"/>
    <mergeCell ref="A30:F30"/>
    <mergeCell ref="A31:A36"/>
    <mergeCell ref="B31:E31"/>
    <mergeCell ref="B32:E32"/>
    <mergeCell ref="B33:E33"/>
    <mergeCell ref="B34:E34"/>
    <mergeCell ref="B35:E35"/>
    <mergeCell ref="A19:F19"/>
    <mergeCell ref="A20:A29"/>
    <mergeCell ref="B20:D20"/>
    <mergeCell ref="B21:D21"/>
    <mergeCell ref="B22:D22"/>
    <mergeCell ref="B23:D23"/>
    <mergeCell ref="B24:D24"/>
    <mergeCell ref="B25:D25"/>
    <mergeCell ref="B26:B27"/>
    <mergeCell ref="E26:E27"/>
    <mergeCell ref="A12:F12"/>
    <mergeCell ref="A13:F13"/>
    <mergeCell ref="A14:F14"/>
    <mergeCell ref="A15:A18"/>
    <mergeCell ref="B15:D15"/>
    <mergeCell ref="B16:D16"/>
    <mergeCell ref="B17:D17"/>
    <mergeCell ref="B18:E18"/>
    <mergeCell ref="A5:F5"/>
    <mergeCell ref="A6:E6"/>
    <mergeCell ref="A7:F7"/>
    <mergeCell ref="A8:A11"/>
    <mergeCell ref="B8:E8"/>
    <mergeCell ref="B9:D9"/>
    <mergeCell ref="B10:E10"/>
    <mergeCell ref="B11:E11"/>
    <mergeCell ref="A1:F1"/>
    <mergeCell ref="A2:F2"/>
    <mergeCell ref="A3:B3"/>
    <mergeCell ref="C3:F3"/>
    <mergeCell ref="A4:B4"/>
    <mergeCell ref="C4:F4"/>
  </mergeCells>
  <printOptions/>
  <pageMargins left="0.511811024" right="0.511811024" top="0.787401575" bottom="0.787401575" header="0.31496062" footer="0.31496062"/>
  <pageSetup fitToHeight="1" fitToWidth="1" horizontalDpi="300" verticalDpi="300" orientation="portrait" paperSize="9" scale="5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93"/>
  <sheetViews>
    <sheetView showGridLines="0" tabSelected="1" zoomScale="90" zoomScaleNormal="90" zoomScalePageLayoutView="0" workbookViewId="0" topLeftCell="A22">
      <selection activeCell="F59" sqref="F59"/>
    </sheetView>
  </sheetViews>
  <sheetFormatPr defaultColWidth="11.140625" defaultRowHeight="12.75"/>
  <cols>
    <col min="1" max="1" width="17.140625" style="59" bestFit="1" customWidth="1"/>
    <col min="2" max="2" width="67.140625" style="59" customWidth="1"/>
    <col min="3" max="3" width="5.140625" style="59" customWidth="1"/>
    <col min="4" max="4" width="14.28125" style="59" customWidth="1"/>
    <col min="5" max="5" width="13.140625" style="109" customWidth="1"/>
    <col min="6" max="6" width="15.140625" style="59" customWidth="1"/>
    <col min="7" max="7" width="12.28125" style="59" bestFit="1" customWidth="1"/>
    <col min="8" max="16384" width="11.140625" style="59" customWidth="1"/>
  </cols>
  <sheetData>
    <row r="1" spans="1:6" ht="86.25" customHeight="1" thickBot="1" thickTop="1">
      <c r="A1" s="169"/>
      <c r="B1" s="170"/>
      <c r="C1" s="170"/>
      <c r="D1" s="170"/>
      <c r="E1" s="170"/>
      <c r="F1" s="171"/>
    </row>
    <row r="2" spans="1:6" ht="13.5" thickTop="1">
      <c r="A2" s="172" t="s">
        <v>12</v>
      </c>
      <c r="B2" s="172"/>
      <c r="C2" s="172"/>
      <c r="D2" s="172"/>
      <c r="E2" s="172"/>
      <c r="F2" s="172"/>
    </row>
    <row r="3" spans="1:6" ht="12.75">
      <c r="A3" s="173" t="s">
        <v>87</v>
      </c>
      <c r="B3" s="173"/>
      <c r="C3" s="197" t="s">
        <v>148</v>
      </c>
      <c r="D3" s="198"/>
      <c r="E3" s="198"/>
      <c r="F3" s="199"/>
    </row>
    <row r="4" spans="1:6" ht="15.75" customHeight="1">
      <c r="A4" s="173" t="s">
        <v>88</v>
      </c>
      <c r="B4" s="173"/>
      <c r="C4" s="200" t="s">
        <v>155</v>
      </c>
      <c r="D4" s="201"/>
      <c r="E4" s="201"/>
      <c r="F4" s="202"/>
    </row>
    <row r="5" spans="1:6" ht="7.5" customHeight="1" thickBot="1">
      <c r="A5" s="176"/>
      <c r="B5" s="176"/>
      <c r="C5" s="176"/>
      <c r="D5" s="176"/>
      <c r="E5" s="176"/>
      <c r="F5" s="176"/>
    </row>
    <row r="6" spans="1:6" ht="13.5" customHeight="1" thickBot="1">
      <c r="A6" s="176"/>
      <c r="B6" s="176"/>
      <c r="C6" s="176"/>
      <c r="D6" s="176"/>
      <c r="E6" s="176"/>
      <c r="F6" s="60" t="s">
        <v>13</v>
      </c>
    </row>
    <row r="7" spans="1:7" ht="13.5" customHeight="1">
      <c r="A7" s="188" t="s">
        <v>14</v>
      </c>
      <c r="B7" s="188"/>
      <c r="C7" s="188"/>
      <c r="D7" s="188"/>
      <c r="E7" s="188"/>
      <c r="F7" s="188"/>
      <c r="G7" s="99"/>
    </row>
    <row r="8" spans="1:7" ht="13.5" thickBot="1">
      <c r="A8" s="159" t="s">
        <v>89</v>
      </c>
      <c r="B8" s="151" t="s">
        <v>15</v>
      </c>
      <c r="C8" s="166"/>
      <c r="D8" s="166"/>
      <c r="E8" s="167"/>
      <c r="F8" s="98"/>
      <c r="G8" s="101"/>
    </row>
    <row r="9" spans="1:6" ht="15.75" customHeight="1" thickBot="1">
      <c r="A9" s="159"/>
      <c r="B9" s="151" t="s">
        <v>146</v>
      </c>
      <c r="C9" s="166"/>
      <c r="D9" s="167"/>
      <c r="E9" s="102">
        <v>0.4</v>
      </c>
      <c r="F9" s="98"/>
    </row>
    <row r="10" spans="1:6" ht="13.5" thickBot="1">
      <c r="A10" s="159"/>
      <c r="B10" s="189" t="s">
        <v>16</v>
      </c>
      <c r="C10" s="190"/>
      <c r="D10" s="190"/>
      <c r="E10" s="191"/>
      <c r="F10" s="61"/>
    </row>
    <row r="11" spans="1:6" ht="13.5" thickBot="1">
      <c r="A11" s="159"/>
      <c r="B11" s="168" t="s">
        <v>17</v>
      </c>
      <c r="C11" s="168"/>
      <c r="D11" s="168"/>
      <c r="E11" s="168"/>
      <c r="F11" s="62">
        <f>(SUM(F8:F10))</f>
        <v>0</v>
      </c>
    </row>
    <row r="12" spans="1:6" ht="7.5" customHeight="1" thickBot="1">
      <c r="A12" s="153"/>
      <c r="B12" s="154"/>
      <c r="C12" s="154"/>
      <c r="D12" s="154"/>
      <c r="E12" s="154"/>
      <c r="F12" s="155"/>
    </row>
    <row r="13" spans="1:6" ht="13.5" thickBot="1">
      <c r="A13" s="156" t="s">
        <v>90</v>
      </c>
      <c r="B13" s="157"/>
      <c r="C13" s="157"/>
      <c r="D13" s="157"/>
      <c r="E13" s="157"/>
      <c r="F13" s="158"/>
    </row>
    <row r="14" spans="1:6" ht="12.75">
      <c r="A14" s="177" t="s">
        <v>91</v>
      </c>
      <c r="B14" s="178"/>
      <c r="C14" s="178"/>
      <c r="D14" s="178"/>
      <c r="E14" s="178"/>
      <c r="F14" s="179"/>
    </row>
    <row r="15" spans="1:6" ht="12.75">
      <c r="A15" s="163" t="s">
        <v>92</v>
      </c>
      <c r="B15" s="151" t="s">
        <v>71</v>
      </c>
      <c r="C15" s="166"/>
      <c r="D15" s="167"/>
      <c r="E15" s="103">
        <f>E81</f>
        <v>0.0833</v>
      </c>
      <c r="F15" s="61">
        <f>F11*E15</f>
        <v>0</v>
      </c>
    </row>
    <row r="16" spans="1:6" ht="12.75">
      <c r="A16" s="164"/>
      <c r="B16" s="151" t="s">
        <v>137</v>
      </c>
      <c r="C16" s="166"/>
      <c r="D16" s="167"/>
      <c r="E16" s="103">
        <f>E82</f>
        <v>0.121</v>
      </c>
      <c r="F16" s="61">
        <f>F8*E16</f>
        <v>0</v>
      </c>
    </row>
    <row r="17" spans="1:6" ht="27" customHeight="1" thickBot="1">
      <c r="A17" s="164"/>
      <c r="B17" s="248" t="s">
        <v>136</v>
      </c>
      <c r="C17" s="249"/>
      <c r="D17" s="249"/>
      <c r="E17" s="104">
        <f>A84+A85+A86</f>
        <v>0</v>
      </c>
      <c r="F17" s="61">
        <f>F11*E17</f>
        <v>0</v>
      </c>
    </row>
    <row r="18" spans="1:6" ht="13.5" thickBot="1">
      <c r="A18" s="165"/>
      <c r="B18" s="195" t="s">
        <v>93</v>
      </c>
      <c r="C18" s="154"/>
      <c r="D18" s="154"/>
      <c r="E18" s="196"/>
      <c r="F18" s="63">
        <f>SUM(F15:F17)</f>
        <v>0</v>
      </c>
    </row>
    <row r="19" spans="1:6" ht="12.75">
      <c r="A19" s="177" t="s">
        <v>94</v>
      </c>
      <c r="B19" s="178"/>
      <c r="C19" s="178"/>
      <c r="D19" s="178"/>
      <c r="E19" s="178"/>
      <c r="F19" s="179"/>
    </row>
    <row r="20" spans="1:6" ht="12.75">
      <c r="A20" s="163" t="s">
        <v>95</v>
      </c>
      <c r="B20" s="151" t="s">
        <v>20</v>
      </c>
      <c r="C20" s="166"/>
      <c r="D20" s="167"/>
      <c r="E20" s="103">
        <f>Secretária!E20</f>
        <v>0</v>
      </c>
      <c r="F20" s="61">
        <f>F11*E20</f>
        <v>0</v>
      </c>
    </row>
    <row r="21" spans="1:6" ht="12.75">
      <c r="A21" s="164"/>
      <c r="B21" s="151" t="s">
        <v>21</v>
      </c>
      <c r="C21" s="166"/>
      <c r="D21" s="167"/>
      <c r="E21" s="103">
        <f>Secretária!E21</f>
        <v>0</v>
      </c>
      <c r="F21" s="61">
        <f>F11*E21</f>
        <v>0</v>
      </c>
    </row>
    <row r="22" spans="1:6" ht="12.75">
      <c r="A22" s="164"/>
      <c r="B22" s="151" t="s">
        <v>22</v>
      </c>
      <c r="C22" s="166"/>
      <c r="D22" s="167"/>
      <c r="E22" s="103">
        <f>Secretária!E22</f>
        <v>0</v>
      </c>
      <c r="F22" s="61">
        <f>F11*E22</f>
        <v>0</v>
      </c>
    </row>
    <row r="23" spans="1:6" ht="12.75">
      <c r="A23" s="164"/>
      <c r="B23" s="151" t="s">
        <v>23</v>
      </c>
      <c r="C23" s="166"/>
      <c r="D23" s="167"/>
      <c r="E23" s="103">
        <f>Secretária!E23</f>
        <v>0</v>
      </c>
      <c r="F23" s="61">
        <f>F11*E23</f>
        <v>0</v>
      </c>
    </row>
    <row r="24" spans="1:6" ht="12.75">
      <c r="A24" s="164"/>
      <c r="B24" s="151" t="s">
        <v>24</v>
      </c>
      <c r="C24" s="166"/>
      <c r="D24" s="167"/>
      <c r="E24" s="103">
        <f>Secretária!E24</f>
        <v>0</v>
      </c>
      <c r="F24" s="61">
        <f>F11*E24</f>
        <v>0</v>
      </c>
    </row>
    <row r="25" spans="1:6" ht="12.75">
      <c r="A25" s="164"/>
      <c r="B25" s="151" t="s">
        <v>25</v>
      </c>
      <c r="C25" s="166"/>
      <c r="D25" s="167"/>
      <c r="E25" s="103">
        <f>Secretária!E25</f>
        <v>0</v>
      </c>
      <c r="F25" s="61">
        <f>F11*E25</f>
        <v>0</v>
      </c>
    </row>
    <row r="26" spans="1:6" ht="12.75">
      <c r="A26" s="164"/>
      <c r="B26" s="238" t="s">
        <v>133</v>
      </c>
      <c r="C26" s="94" t="s">
        <v>134</v>
      </c>
      <c r="D26" s="95">
        <v>0</v>
      </c>
      <c r="E26" s="240">
        <f>D26*D27</f>
        <v>0</v>
      </c>
      <c r="F26" s="250">
        <f>F11*E26</f>
        <v>0</v>
      </c>
    </row>
    <row r="27" spans="1:6" ht="12.75">
      <c r="A27" s="164"/>
      <c r="B27" s="239"/>
      <c r="C27" s="94" t="s">
        <v>135</v>
      </c>
      <c r="D27" s="96">
        <v>0</v>
      </c>
      <c r="E27" s="241"/>
      <c r="F27" s="251"/>
    </row>
    <row r="28" spans="1:6" ht="13.5" thickBot="1">
      <c r="A28" s="164"/>
      <c r="B28" s="192" t="s">
        <v>26</v>
      </c>
      <c r="C28" s="193"/>
      <c r="D28" s="194"/>
      <c r="E28" s="103">
        <f>Secretária!E28</f>
        <v>0</v>
      </c>
      <c r="F28" s="61">
        <f>F11*E28</f>
        <v>0</v>
      </c>
    </row>
    <row r="29" spans="1:6" ht="13.5" thickBot="1">
      <c r="A29" s="165"/>
      <c r="B29" s="195" t="s">
        <v>96</v>
      </c>
      <c r="C29" s="154"/>
      <c r="D29" s="196"/>
      <c r="E29" s="105">
        <f>SUM(E20:E28)</f>
        <v>0</v>
      </c>
      <c r="F29" s="63">
        <f>SUM(F20:F28)</f>
        <v>0</v>
      </c>
    </row>
    <row r="30" spans="1:6" ht="12.75">
      <c r="A30" s="177" t="s">
        <v>97</v>
      </c>
      <c r="B30" s="178"/>
      <c r="C30" s="178"/>
      <c r="D30" s="178"/>
      <c r="E30" s="178"/>
      <c r="F30" s="179"/>
    </row>
    <row r="31" spans="1:6" ht="12.75">
      <c r="A31" s="163" t="s">
        <v>98</v>
      </c>
      <c r="B31" s="151" t="str">
        <f>Secretária!B31</f>
        <v>Vale Refeição (Inserir aqui a memória de cálculo)</v>
      </c>
      <c r="C31" s="166"/>
      <c r="D31" s="166"/>
      <c r="E31" s="167"/>
      <c r="F31" s="97">
        <v>0</v>
      </c>
    </row>
    <row r="32" spans="1:6" ht="12.75">
      <c r="A32" s="164"/>
      <c r="B32" s="151" t="str">
        <f>Secretária!B32</f>
        <v>Vale Transporte (Inserir aqui a memória de cálculo)</v>
      </c>
      <c r="C32" s="166"/>
      <c r="D32" s="166"/>
      <c r="E32" s="167"/>
      <c r="F32" s="97">
        <v>0</v>
      </c>
    </row>
    <row r="33" spans="1:7" ht="12.75">
      <c r="A33" s="164"/>
      <c r="B33" s="151" t="str">
        <f>Secretária!B33</f>
        <v>Assistência Médica (Inserir aqui a memória de cálculo)</v>
      </c>
      <c r="C33" s="166"/>
      <c r="D33" s="166"/>
      <c r="E33" s="167"/>
      <c r="F33" s="97">
        <v>0</v>
      </c>
      <c r="G33" s="64"/>
    </row>
    <row r="34" spans="1:8" ht="12.75">
      <c r="A34" s="164"/>
      <c r="B34" s="151" t="str">
        <f>Secretária!B34</f>
        <v>Assistência Odontológica (Inserir aqui a memória de cálculo)</v>
      </c>
      <c r="C34" s="166"/>
      <c r="D34" s="166"/>
      <c r="E34" s="167"/>
      <c r="F34" s="97">
        <v>0</v>
      </c>
      <c r="G34" s="64"/>
      <c r="H34" s="64"/>
    </row>
    <row r="35" spans="1:9" ht="13.5" thickBot="1">
      <c r="A35" s="164"/>
      <c r="B35" s="151" t="str">
        <f>Secretária!B35</f>
        <v>Seguro de Vida (Inserir aqui a memória de cálculo)</v>
      </c>
      <c r="C35" s="166"/>
      <c r="D35" s="166"/>
      <c r="E35" s="167"/>
      <c r="F35" s="97">
        <v>0</v>
      </c>
      <c r="H35" s="64"/>
      <c r="I35" s="65"/>
    </row>
    <row r="36" spans="1:6" ht="13.5" thickBot="1">
      <c r="A36" s="165"/>
      <c r="B36" s="195" t="s">
        <v>99</v>
      </c>
      <c r="C36" s="154"/>
      <c r="D36" s="154"/>
      <c r="E36" s="196"/>
      <c r="F36" s="63">
        <f>SUM(F31:F35)</f>
        <v>0</v>
      </c>
    </row>
    <row r="37" spans="1:6" ht="13.5" thickBot="1">
      <c r="A37" s="66"/>
      <c r="B37" s="168" t="s">
        <v>18</v>
      </c>
      <c r="C37" s="168"/>
      <c r="D37" s="168"/>
      <c r="E37" s="168"/>
      <c r="F37" s="62">
        <f>F18+F29+F36</f>
        <v>0</v>
      </c>
    </row>
    <row r="38" spans="1:6" ht="7.5" customHeight="1" thickBot="1">
      <c r="A38" s="153"/>
      <c r="B38" s="154"/>
      <c r="C38" s="154"/>
      <c r="D38" s="154"/>
      <c r="E38" s="154"/>
      <c r="F38" s="155"/>
    </row>
    <row r="39" spans="1:6" ht="13.5" thickBot="1">
      <c r="A39" s="156" t="s">
        <v>100</v>
      </c>
      <c r="B39" s="157"/>
      <c r="C39" s="157"/>
      <c r="D39" s="157"/>
      <c r="E39" s="157"/>
      <c r="F39" s="158"/>
    </row>
    <row r="40" spans="1:6" ht="12.75">
      <c r="A40" s="67"/>
      <c r="B40" s="68"/>
      <c r="C40" s="68"/>
      <c r="D40" s="68" t="s">
        <v>101</v>
      </c>
      <c r="E40" s="68" t="s">
        <v>102</v>
      </c>
      <c r="F40" s="69"/>
    </row>
    <row r="41" spans="1:7" ht="39" customHeight="1" thickBot="1">
      <c r="A41" s="159" t="s">
        <v>103</v>
      </c>
      <c r="B41" s="174" t="s">
        <v>129</v>
      </c>
      <c r="C41" s="175"/>
      <c r="D41" s="92">
        <v>0.0833</v>
      </c>
      <c r="E41" s="102"/>
      <c r="F41" s="61">
        <f>F11*(D41*E41)</f>
        <v>0</v>
      </c>
      <c r="G41" s="93"/>
    </row>
    <row r="42" spans="1:6" ht="13.5" thickBot="1">
      <c r="A42" s="159"/>
      <c r="B42" s="151" t="s">
        <v>27</v>
      </c>
      <c r="C42" s="166"/>
      <c r="D42" s="166"/>
      <c r="E42" s="167"/>
      <c r="F42" s="61">
        <f>F41*E25</f>
        <v>0</v>
      </c>
    </row>
    <row r="43" spans="1:7" ht="39" customHeight="1" thickBot="1">
      <c r="A43" s="159"/>
      <c r="B43" s="174" t="s">
        <v>130</v>
      </c>
      <c r="C43" s="175"/>
      <c r="D43" s="92">
        <v>0.0194</v>
      </c>
      <c r="E43" s="102"/>
      <c r="F43" s="61">
        <f>F11*(D43*E43)</f>
        <v>0</v>
      </c>
      <c r="G43" s="70"/>
    </row>
    <row r="44" spans="1:6" ht="13.5" thickBot="1">
      <c r="A44" s="159"/>
      <c r="B44" s="151" t="s">
        <v>104</v>
      </c>
      <c r="C44" s="151"/>
      <c r="D44" s="151"/>
      <c r="E44" s="151"/>
      <c r="F44" s="61">
        <f>F43*E29</f>
        <v>0</v>
      </c>
    </row>
    <row r="45" spans="1:6" ht="30" customHeight="1" thickBot="1">
      <c r="A45" s="159"/>
      <c r="B45" s="174" t="s">
        <v>131</v>
      </c>
      <c r="C45" s="174"/>
      <c r="D45" s="174"/>
      <c r="E45" s="174"/>
      <c r="F45" s="61">
        <f>F11*E83</f>
        <v>0</v>
      </c>
    </row>
    <row r="46" spans="1:6" ht="13.5" thickBot="1">
      <c r="A46" s="159"/>
      <c r="B46" s="168" t="s">
        <v>19</v>
      </c>
      <c r="C46" s="168"/>
      <c r="D46" s="168"/>
      <c r="E46" s="168"/>
      <c r="F46" s="62">
        <f>SUM(F41:F45)</f>
        <v>0</v>
      </c>
    </row>
    <row r="47" spans="1:6" ht="7.5" customHeight="1" thickBot="1">
      <c r="A47" s="153"/>
      <c r="B47" s="154"/>
      <c r="C47" s="154"/>
      <c r="D47" s="154"/>
      <c r="E47" s="154"/>
      <c r="F47" s="155"/>
    </row>
    <row r="48" spans="1:6" ht="13.5" thickBot="1">
      <c r="A48" s="156" t="s">
        <v>105</v>
      </c>
      <c r="B48" s="157"/>
      <c r="C48" s="157"/>
      <c r="D48" s="157"/>
      <c r="E48" s="157"/>
      <c r="F48" s="158"/>
    </row>
    <row r="49" spans="1:6" ht="13.5" thickBot="1">
      <c r="A49" s="159" t="s">
        <v>106</v>
      </c>
      <c r="B49" s="160" t="s">
        <v>132</v>
      </c>
      <c r="C49" s="161"/>
      <c r="D49" s="161"/>
      <c r="E49" s="161"/>
      <c r="F49" s="162"/>
    </row>
    <row r="50" spans="1:6" ht="13.5" thickBot="1">
      <c r="A50" s="159"/>
      <c r="B50" s="152" t="s">
        <v>107</v>
      </c>
      <c r="C50" s="152"/>
      <c r="D50" s="152"/>
      <c r="E50" s="106"/>
      <c r="F50" s="61">
        <f>((F11/30)/12)*E50</f>
        <v>0</v>
      </c>
    </row>
    <row r="51" spans="1:6" ht="13.5" thickBot="1">
      <c r="A51" s="159"/>
      <c r="B51" s="151" t="s">
        <v>108</v>
      </c>
      <c r="C51" s="151"/>
      <c r="D51" s="151"/>
      <c r="E51" s="107"/>
      <c r="F51" s="61">
        <f>(((F11/30)/12)*5)*E51</f>
        <v>0</v>
      </c>
    </row>
    <row r="52" spans="1:6" ht="13.5" thickBot="1">
      <c r="A52" s="159"/>
      <c r="B52" s="151" t="s">
        <v>109</v>
      </c>
      <c r="C52" s="151"/>
      <c r="D52" s="151"/>
      <c r="E52" s="107"/>
      <c r="F52" s="61">
        <f>(((F11/30)/12)*15)*E52</f>
        <v>0</v>
      </c>
    </row>
    <row r="53" spans="1:6" ht="13.5" thickBot="1">
      <c r="A53" s="159"/>
      <c r="B53" s="151" t="s">
        <v>110</v>
      </c>
      <c r="C53" s="151"/>
      <c r="D53" s="151"/>
      <c r="E53" s="107"/>
      <c r="F53" s="61">
        <f>(((F11+F11/3)*(4/12))/12)*E53</f>
        <v>0</v>
      </c>
    </row>
    <row r="54" spans="1:6" ht="13.5" thickBot="1">
      <c r="A54" s="159"/>
      <c r="B54" s="151" t="s">
        <v>111</v>
      </c>
      <c r="C54" s="151"/>
      <c r="D54" s="151"/>
      <c r="E54" s="106"/>
      <c r="F54" s="61">
        <f>((F11/30)/12)*E54</f>
        <v>0</v>
      </c>
    </row>
    <row r="55" spans="1:6" ht="13.5" thickBot="1">
      <c r="A55" s="159"/>
      <c r="B55" s="151" t="s">
        <v>112</v>
      </c>
      <c r="C55" s="151"/>
      <c r="D55" s="151"/>
      <c r="E55" s="151"/>
      <c r="F55" s="61">
        <f>(SUM(F50:F54))*E29</f>
        <v>0</v>
      </c>
    </row>
    <row r="56" spans="1:6" ht="13.5" thickBot="1">
      <c r="A56" s="159"/>
      <c r="B56" s="168" t="s">
        <v>28</v>
      </c>
      <c r="C56" s="168"/>
      <c r="D56" s="168"/>
      <c r="E56" s="168"/>
      <c r="F56" s="62">
        <f>SUM(F50:F55)</f>
        <v>0</v>
      </c>
    </row>
    <row r="57" spans="1:6" ht="7.5" customHeight="1" thickBot="1">
      <c r="A57" s="153"/>
      <c r="B57" s="154"/>
      <c r="C57" s="154"/>
      <c r="D57" s="154"/>
      <c r="E57" s="154"/>
      <c r="F57" s="155"/>
    </row>
    <row r="58" spans="1:6" ht="12.75">
      <c r="A58" s="252" t="s">
        <v>113</v>
      </c>
      <c r="B58" s="253"/>
      <c r="C58" s="253"/>
      <c r="D58" s="253"/>
      <c r="E58" s="253"/>
      <c r="F58" s="254"/>
    </row>
    <row r="59" spans="1:6" ht="13.5" thickBot="1">
      <c r="A59" s="163" t="s">
        <v>29</v>
      </c>
      <c r="B59" s="212" t="s">
        <v>161</v>
      </c>
      <c r="C59" s="213"/>
      <c r="D59" s="213"/>
      <c r="E59" s="214"/>
      <c r="F59" s="142">
        <v>0</v>
      </c>
    </row>
    <row r="60" spans="1:6" ht="13.5" thickBot="1">
      <c r="A60" s="165"/>
      <c r="B60" s="215" t="s">
        <v>35</v>
      </c>
      <c r="C60" s="216"/>
      <c r="D60" s="216"/>
      <c r="E60" s="217"/>
      <c r="F60" s="62">
        <f>SUM(F59:F59)</f>
        <v>0</v>
      </c>
    </row>
    <row r="61" spans="1:6" ht="13.5" thickBot="1">
      <c r="A61" s="71"/>
      <c r="B61" s="72"/>
      <c r="C61" s="72"/>
      <c r="D61" s="72"/>
      <c r="E61" s="72"/>
      <c r="F61" s="73"/>
    </row>
    <row r="62" spans="1:6" ht="13.5" thickBot="1">
      <c r="A62" s="188" t="s">
        <v>114</v>
      </c>
      <c r="B62" s="188"/>
      <c r="C62" s="188"/>
      <c r="D62" s="188"/>
      <c r="E62" s="188"/>
      <c r="F62" s="188"/>
    </row>
    <row r="63" spans="1:6" ht="12.75">
      <c r="A63" s="177" t="s">
        <v>115</v>
      </c>
      <c r="B63" s="178"/>
      <c r="C63" s="178"/>
      <c r="D63" s="178"/>
      <c r="E63" s="178"/>
      <c r="F63" s="179"/>
    </row>
    <row r="64" spans="1:6" ht="12.75">
      <c r="A64" s="163" t="s">
        <v>116</v>
      </c>
      <c r="B64" s="151" t="s">
        <v>117</v>
      </c>
      <c r="C64" s="151"/>
      <c r="D64" s="151"/>
      <c r="E64" s="103"/>
      <c r="F64" s="61">
        <f>(F11+F37+F46+F56+F60)*E64</f>
        <v>0</v>
      </c>
    </row>
    <row r="65" spans="1:6" ht="13.5" thickBot="1">
      <c r="A65" s="164"/>
      <c r="B65" s="152" t="s">
        <v>118</v>
      </c>
      <c r="C65" s="152"/>
      <c r="D65" s="152"/>
      <c r="E65" s="103"/>
      <c r="F65" s="61">
        <f>(F11+F37+F46+F56+F60+F64)*E65</f>
        <v>0</v>
      </c>
    </row>
    <row r="66" spans="1:6" ht="13.5" thickBot="1">
      <c r="A66" s="165"/>
      <c r="B66" s="195" t="s">
        <v>119</v>
      </c>
      <c r="C66" s="154"/>
      <c r="D66" s="154"/>
      <c r="E66" s="196"/>
      <c r="F66" s="63">
        <f>SUM(F64:F65)</f>
        <v>0</v>
      </c>
    </row>
    <row r="67" spans="1:6" ht="12.75">
      <c r="A67" s="177" t="s">
        <v>120</v>
      </c>
      <c r="B67" s="178"/>
      <c r="C67" s="178"/>
      <c r="D67" s="178"/>
      <c r="E67" s="178"/>
      <c r="F67" s="179"/>
    </row>
    <row r="68" spans="1:6" ht="12.75">
      <c r="A68" s="164" t="s">
        <v>121</v>
      </c>
      <c r="B68" s="151" t="s">
        <v>30</v>
      </c>
      <c r="C68" s="151"/>
      <c r="D68" s="151"/>
      <c r="E68" s="103"/>
      <c r="F68" s="61">
        <f>F76*E68</f>
        <v>0</v>
      </c>
    </row>
    <row r="69" spans="1:6" ht="12.75">
      <c r="A69" s="164"/>
      <c r="B69" s="151" t="s">
        <v>31</v>
      </c>
      <c r="C69" s="151"/>
      <c r="D69" s="151"/>
      <c r="E69" s="103"/>
      <c r="F69" s="61">
        <f>F76*E69</f>
        <v>0</v>
      </c>
    </row>
    <row r="70" spans="1:6" ht="12.75">
      <c r="A70" s="164"/>
      <c r="B70" s="151" t="s">
        <v>32</v>
      </c>
      <c r="C70" s="151"/>
      <c r="D70" s="151"/>
      <c r="E70" s="103"/>
      <c r="F70" s="61">
        <f>F76*E70</f>
        <v>0</v>
      </c>
    </row>
    <row r="71" spans="1:6" ht="13.5" thickBot="1">
      <c r="A71" s="164"/>
      <c r="B71" s="151" t="s">
        <v>122</v>
      </c>
      <c r="C71" s="151"/>
      <c r="D71" s="151"/>
      <c r="E71" s="103"/>
      <c r="F71" s="61">
        <f>F76*E71</f>
        <v>0</v>
      </c>
    </row>
    <row r="72" spans="1:6" ht="13.5" thickBot="1">
      <c r="A72" s="164"/>
      <c r="B72" s="218" t="s">
        <v>34</v>
      </c>
      <c r="C72" s="218"/>
      <c r="D72" s="218"/>
      <c r="E72" s="108">
        <f>SUM(E68:E71)</f>
        <v>0</v>
      </c>
      <c r="F72" s="74"/>
    </row>
    <row r="73" spans="1:6" ht="13.5" thickBot="1">
      <c r="A73" s="165"/>
      <c r="B73" s="195" t="s">
        <v>123</v>
      </c>
      <c r="C73" s="154"/>
      <c r="D73" s="154"/>
      <c r="E73" s="196"/>
      <c r="F73" s="63">
        <f>SUM(F68:F71)</f>
        <v>0</v>
      </c>
    </row>
    <row r="74" spans="1:6" ht="13.5" thickBot="1">
      <c r="A74" s="75"/>
      <c r="B74" s="168" t="s">
        <v>124</v>
      </c>
      <c r="C74" s="168"/>
      <c r="D74" s="168"/>
      <c r="E74" s="168"/>
      <c r="F74" s="62">
        <f>F66+F73</f>
        <v>0</v>
      </c>
    </row>
    <row r="75" spans="1:6" ht="7.5" customHeight="1" thickBot="1">
      <c r="A75" s="176"/>
      <c r="B75" s="176"/>
      <c r="C75" s="176"/>
      <c r="D75" s="176"/>
      <c r="E75" s="176"/>
      <c r="F75" s="176"/>
    </row>
    <row r="76" spans="1:6" ht="16.5" thickBot="1">
      <c r="A76" s="168" t="s">
        <v>125</v>
      </c>
      <c r="B76" s="168"/>
      <c r="C76" s="168"/>
      <c r="D76" s="168"/>
      <c r="E76" s="168"/>
      <c r="F76" s="140">
        <f>ROUND((F11+F37+F46+F56+F60+F66)/(1-(E72)),2)</f>
        <v>0</v>
      </c>
    </row>
    <row r="77" spans="1:6" ht="26.25" customHeight="1">
      <c r="A77" s="219" t="s">
        <v>147</v>
      </c>
      <c r="B77" s="219"/>
      <c r="C77" s="219"/>
      <c r="D77" s="219"/>
      <c r="E77" s="219"/>
      <c r="F77" s="219"/>
    </row>
    <row r="78" ht="13.5" thickBot="1"/>
    <row r="79" spans="1:6" ht="13.5" thickBot="1">
      <c r="A79" s="76"/>
      <c r="B79" s="220" t="s">
        <v>66</v>
      </c>
      <c r="C79" s="221"/>
      <c r="D79" s="221"/>
      <c r="E79" s="221"/>
      <c r="F79" s="222"/>
    </row>
    <row r="80" spans="1:6" ht="13.5" thickBot="1">
      <c r="A80" s="76"/>
      <c r="B80" s="77" t="s">
        <v>67</v>
      </c>
      <c r="C80" s="244" t="s">
        <v>68</v>
      </c>
      <c r="D80" s="245"/>
      <c r="E80" s="78" t="s">
        <v>69</v>
      </c>
      <c r="F80" s="79" t="s">
        <v>70</v>
      </c>
    </row>
    <row r="81" spans="1:6" ht="13.5" thickBot="1">
      <c r="A81" s="76"/>
      <c r="B81" s="80" t="s">
        <v>71</v>
      </c>
      <c r="C81" s="246"/>
      <c r="D81" s="247"/>
      <c r="E81" s="110">
        <v>0.0833</v>
      </c>
      <c r="F81" s="81">
        <f>ROUND((F11*E81),2)</f>
        <v>0</v>
      </c>
    </row>
    <row r="82" spans="1:6" ht="13.5" thickBot="1">
      <c r="A82" s="76"/>
      <c r="B82" s="82" t="s">
        <v>72</v>
      </c>
      <c r="C82" s="246"/>
      <c r="D82" s="247"/>
      <c r="E82" s="111">
        <v>0.121</v>
      </c>
      <c r="F82" s="83">
        <f>ROUND((F11*E82),2)</f>
        <v>0</v>
      </c>
    </row>
    <row r="83" spans="1:6" ht="26.25" thickBot="1">
      <c r="A83" s="76"/>
      <c r="B83" s="84" t="s">
        <v>73</v>
      </c>
      <c r="C83" s="246"/>
      <c r="D83" s="247"/>
      <c r="E83" s="137">
        <v>0.04</v>
      </c>
      <c r="F83" s="81">
        <f>ROUND((F11*E83),2)</f>
        <v>0</v>
      </c>
    </row>
    <row r="84" spans="1:7" ht="12.75">
      <c r="A84" s="85">
        <f>IF(E26=1%,E84,0)</f>
        <v>0</v>
      </c>
      <c r="B84" s="223" t="s">
        <v>126</v>
      </c>
      <c r="C84" s="226" t="s">
        <v>138</v>
      </c>
      <c r="D84" s="227"/>
      <c r="E84" s="112">
        <v>0.0739</v>
      </c>
      <c r="F84" s="86">
        <f>ROUND((IF(D26=1%,F11*E84,0)),2)</f>
        <v>0</v>
      </c>
      <c r="G84" s="87"/>
    </row>
    <row r="85" spans="1:7" ht="12.75">
      <c r="A85" s="85">
        <f>IF(E26=2%,E85,0)</f>
        <v>0</v>
      </c>
      <c r="B85" s="224"/>
      <c r="C85" s="228" t="s">
        <v>139</v>
      </c>
      <c r="D85" s="229"/>
      <c r="E85" s="113">
        <v>0.076</v>
      </c>
      <c r="F85" s="88">
        <f>ROUND((IF(D26=2%,F11*E85,0)),2)</f>
        <v>0</v>
      </c>
      <c r="G85" s="87"/>
    </row>
    <row r="86" spans="1:7" ht="13.5" thickBot="1">
      <c r="A86" s="85">
        <f>IF(E26=3%,E86,0)</f>
        <v>0</v>
      </c>
      <c r="B86" s="225"/>
      <c r="C86" s="230" t="s">
        <v>140</v>
      </c>
      <c r="D86" s="231"/>
      <c r="E86" s="114">
        <v>0.0782</v>
      </c>
      <c r="F86" s="89">
        <f>ROUND((IF(D26=3%,F11*E86,0)),2)</f>
        <v>0</v>
      </c>
      <c r="G86" s="87"/>
    </row>
    <row r="87" spans="1:6" ht="13.5" thickBot="1">
      <c r="A87" s="76"/>
      <c r="B87" s="232" t="s">
        <v>74</v>
      </c>
      <c r="C87" s="233"/>
      <c r="D87" s="233"/>
      <c r="E87" s="234"/>
      <c r="F87" s="90">
        <f>SUM(F81:F86)</f>
        <v>0</v>
      </c>
    </row>
    <row r="88" spans="2:6" ht="14.25" customHeight="1">
      <c r="B88" s="235" t="s">
        <v>141</v>
      </c>
      <c r="C88" s="235"/>
      <c r="D88" s="235"/>
      <c r="E88" s="235"/>
      <c r="F88" s="235"/>
    </row>
    <row r="89" spans="2:6" ht="12.75">
      <c r="B89" s="236"/>
      <c r="C89" s="236"/>
      <c r="D89" s="236"/>
      <c r="E89" s="236"/>
      <c r="F89" s="236"/>
    </row>
    <row r="90" spans="2:6" ht="12.75">
      <c r="B90" s="236"/>
      <c r="C90" s="236"/>
      <c r="D90" s="236"/>
      <c r="E90" s="236"/>
      <c r="F90" s="236"/>
    </row>
    <row r="91" spans="2:6" ht="14.25" customHeight="1">
      <c r="B91" s="237" t="s">
        <v>127</v>
      </c>
      <c r="C91" s="237"/>
      <c r="D91" s="237"/>
      <c r="E91" s="237"/>
      <c r="F91" s="237"/>
    </row>
    <row r="92" spans="2:6" ht="12.75">
      <c r="B92" s="237"/>
      <c r="C92" s="237"/>
      <c r="D92" s="237"/>
      <c r="E92" s="237"/>
      <c r="F92" s="237"/>
    </row>
    <row r="93" spans="2:5" ht="12.75">
      <c r="B93" s="91"/>
      <c r="C93" s="91"/>
      <c r="D93" s="91"/>
      <c r="E93" s="115"/>
    </row>
  </sheetData>
  <sheetProtection/>
  <mergeCells count="99">
    <mergeCell ref="B87:E87"/>
    <mergeCell ref="B88:F90"/>
    <mergeCell ref="B91:F92"/>
    <mergeCell ref="C81:D81"/>
    <mergeCell ref="C82:D82"/>
    <mergeCell ref="C83:D83"/>
    <mergeCell ref="B84:B86"/>
    <mergeCell ref="C84:D84"/>
    <mergeCell ref="C85:D85"/>
    <mergeCell ref="C86:D86"/>
    <mergeCell ref="B74:E74"/>
    <mergeCell ref="A75:F75"/>
    <mergeCell ref="A76:E76"/>
    <mergeCell ref="A77:F77"/>
    <mergeCell ref="B79:F79"/>
    <mergeCell ref="C80:D80"/>
    <mergeCell ref="A67:F67"/>
    <mergeCell ref="A68:A73"/>
    <mergeCell ref="B68:D68"/>
    <mergeCell ref="B69:D69"/>
    <mergeCell ref="B70:D70"/>
    <mergeCell ref="B71:D71"/>
    <mergeCell ref="B72:D72"/>
    <mergeCell ref="B73:E73"/>
    <mergeCell ref="A62:F62"/>
    <mergeCell ref="A63:F63"/>
    <mergeCell ref="A64:A66"/>
    <mergeCell ref="B64:D64"/>
    <mergeCell ref="B65:D65"/>
    <mergeCell ref="B66:E66"/>
    <mergeCell ref="B55:E55"/>
    <mergeCell ref="B56:E56"/>
    <mergeCell ref="A57:F57"/>
    <mergeCell ref="A58:F58"/>
    <mergeCell ref="A59:A60"/>
    <mergeCell ref="B60:E60"/>
    <mergeCell ref="B59:E59"/>
    <mergeCell ref="B46:E46"/>
    <mergeCell ref="A47:F47"/>
    <mergeCell ref="A48:F48"/>
    <mergeCell ref="A49:A56"/>
    <mergeCell ref="B49:F49"/>
    <mergeCell ref="B50:D50"/>
    <mergeCell ref="B51:D51"/>
    <mergeCell ref="B52:D52"/>
    <mergeCell ref="B53:D53"/>
    <mergeCell ref="B54:D54"/>
    <mergeCell ref="B36:E36"/>
    <mergeCell ref="B37:E37"/>
    <mergeCell ref="A38:F38"/>
    <mergeCell ref="A39:F39"/>
    <mergeCell ref="A41:A46"/>
    <mergeCell ref="B41:C41"/>
    <mergeCell ref="B42:E42"/>
    <mergeCell ref="B43:C43"/>
    <mergeCell ref="B44:E44"/>
    <mergeCell ref="B45:E45"/>
    <mergeCell ref="F26:F27"/>
    <mergeCell ref="B28:D28"/>
    <mergeCell ref="B29:D29"/>
    <mergeCell ref="A30:F30"/>
    <mergeCell ref="A31:A36"/>
    <mergeCell ref="B31:E31"/>
    <mergeCell ref="B32:E32"/>
    <mergeCell ref="B33:E33"/>
    <mergeCell ref="B34:E34"/>
    <mergeCell ref="B35:E35"/>
    <mergeCell ref="A19:F19"/>
    <mergeCell ref="A20:A29"/>
    <mergeCell ref="B20:D20"/>
    <mergeCell ref="B21:D21"/>
    <mergeCell ref="B22:D22"/>
    <mergeCell ref="B23:D23"/>
    <mergeCell ref="B24:D24"/>
    <mergeCell ref="B25:D25"/>
    <mergeCell ref="B26:B27"/>
    <mergeCell ref="E26:E27"/>
    <mergeCell ref="A12:F12"/>
    <mergeCell ref="A13:F13"/>
    <mergeCell ref="A14:F14"/>
    <mergeCell ref="A15:A18"/>
    <mergeCell ref="B15:D15"/>
    <mergeCell ref="B16:D16"/>
    <mergeCell ref="B17:D17"/>
    <mergeCell ref="B18:E18"/>
    <mergeCell ref="A5:F5"/>
    <mergeCell ref="A6:E6"/>
    <mergeCell ref="A7:F7"/>
    <mergeCell ref="A8:A11"/>
    <mergeCell ref="B8:E8"/>
    <mergeCell ref="B9:D9"/>
    <mergeCell ref="B10:E10"/>
    <mergeCell ref="B11:E11"/>
    <mergeCell ref="A1:F1"/>
    <mergeCell ref="A2:F2"/>
    <mergeCell ref="A3:B3"/>
    <mergeCell ref="C3:F3"/>
    <mergeCell ref="A4:B4"/>
    <mergeCell ref="C4:F4"/>
  </mergeCells>
  <printOptions/>
  <pageMargins left="0.511811024" right="0.511811024" top="0.787401575" bottom="0.787401575" header="0.31496062" footer="0.31496062"/>
  <pageSetup fitToHeight="1" fitToWidth="1" horizontalDpi="300" verticalDpi="300" orientation="portrait" paperSize="9" scale="5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21"/>
  <sheetViews>
    <sheetView showGridLines="0" zoomScalePageLayoutView="0" workbookViewId="0" topLeftCell="A1">
      <selection activeCell="A1" sqref="A1:D5"/>
    </sheetView>
  </sheetViews>
  <sheetFormatPr defaultColWidth="11.7109375" defaultRowHeight="12.75"/>
  <cols>
    <col min="1" max="1" width="60.8515625" style="1" customWidth="1"/>
    <col min="2" max="2" width="28.28125" style="1" customWidth="1"/>
    <col min="3" max="3" width="29.140625" style="1" customWidth="1"/>
    <col min="4" max="4" width="13.140625" style="1" customWidth="1"/>
    <col min="5" max="16384" width="11.7109375" style="1" customWidth="1"/>
  </cols>
  <sheetData>
    <row r="1" spans="1:4" ht="12.75">
      <c r="A1" s="263"/>
      <c r="B1" s="263"/>
      <c r="C1" s="263"/>
      <c r="D1" s="263"/>
    </row>
    <row r="2" spans="1:4" ht="12.75">
      <c r="A2" s="263"/>
      <c r="B2" s="263"/>
      <c r="C2" s="263"/>
      <c r="D2" s="263"/>
    </row>
    <row r="3" spans="1:4" ht="12.75">
      <c r="A3" s="263"/>
      <c r="B3" s="263"/>
      <c r="C3" s="263"/>
      <c r="D3" s="263"/>
    </row>
    <row r="4" spans="1:4" ht="12.75">
      <c r="A4" s="263"/>
      <c r="B4" s="263"/>
      <c r="C4" s="263"/>
      <c r="D4" s="263"/>
    </row>
    <row r="5" spans="1:4" ht="12.75">
      <c r="A5" s="263"/>
      <c r="B5" s="263"/>
      <c r="C5" s="263"/>
      <c r="D5" s="263"/>
    </row>
    <row r="6" spans="1:4" ht="7.5" customHeight="1" thickBot="1">
      <c r="A6" s="263"/>
      <c r="B6" s="263"/>
      <c r="C6" s="263"/>
      <c r="D6" s="263"/>
    </row>
    <row r="7" spans="1:4" ht="16.5" thickBot="1">
      <c r="A7" s="264" t="s">
        <v>80</v>
      </c>
      <c r="B7" s="265"/>
      <c r="C7" s="265"/>
      <c r="D7" s="266"/>
    </row>
    <row r="8" spans="1:4" ht="7.5" customHeight="1" thickBot="1">
      <c r="A8" s="267"/>
      <c r="B8" s="267"/>
      <c r="C8" s="267"/>
      <c r="D8" s="267"/>
    </row>
    <row r="9" spans="1:4" ht="13.5" thickBot="1">
      <c r="A9" s="268" t="s">
        <v>80</v>
      </c>
      <c r="B9" s="269"/>
      <c r="C9" s="269"/>
      <c r="D9" s="51">
        <v>0</v>
      </c>
    </row>
    <row r="10" spans="1:4" ht="7.5" customHeight="1" thickBot="1">
      <c r="A10" s="267"/>
      <c r="B10" s="267"/>
      <c r="C10" s="267"/>
      <c r="D10" s="267"/>
    </row>
    <row r="11" spans="1:4" ht="14.25">
      <c r="A11" s="256" t="s">
        <v>81</v>
      </c>
      <c r="B11" s="256"/>
      <c r="C11" s="256"/>
      <c r="D11" s="256"/>
    </row>
    <row r="12" spans="1:7" ht="12.75">
      <c r="A12" s="257" t="s">
        <v>30</v>
      </c>
      <c r="B12" s="257"/>
      <c r="C12" s="52">
        <v>0</v>
      </c>
      <c r="D12" s="10">
        <f>D9*C12</f>
        <v>0</v>
      </c>
      <c r="G12" s="53"/>
    </row>
    <row r="13" spans="1:4" ht="12.75">
      <c r="A13" s="257" t="s">
        <v>31</v>
      </c>
      <c r="B13" s="257"/>
      <c r="C13" s="52">
        <v>0</v>
      </c>
      <c r="D13" s="10">
        <f>D9*C13</f>
        <v>0</v>
      </c>
    </row>
    <row r="14" spans="1:4" ht="13.5" thickBot="1">
      <c r="A14" s="257" t="s">
        <v>32</v>
      </c>
      <c r="B14" s="257"/>
      <c r="C14" s="52">
        <v>0</v>
      </c>
      <c r="D14" s="10">
        <f>D9*C14</f>
        <v>0</v>
      </c>
    </row>
    <row r="15" spans="1:4" ht="15.75" thickBot="1">
      <c r="A15" s="257" t="s">
        <v>33</v>
      </c>
      <c r="B15" s="257"/>
      <c r="C15" s="52">
        <v>0</v>
      </c>
      <c r="D15" s="12">
        <f>IF(ISERR(C15*D9),0,C15*D9)</f>
        <v>0</v>
      </c>
    </row>
    <row r="16" spans="1:4" ht="13.5" thickBot="1">
      <c r="A16" s="260" t="s">
        <v>34</v>
      </c>
      <c r="B16" s="260"/>
      <c r="C16" s="13">
        <f>SUM(C12:C15)</f>
        <v>0</v>
      </c>
      <c r="D16" s="14"/>
    </row>
    <row r="17" spans="1:4" ht="13.5" thickBot="1">
      <c r="A17" s="261" t="s">
        <v>82</v>
      </c>
      <c r="B17" s="261"/>
      <c r="C17" s="261"/>
      <c r="D17" s="11">
        <f>D12+D13+D14+D15</f>
        <v>0</v>
      </c>
    </row>
    <row r="18" spans="1:4" ht="7.5" customHeight="1" thickBot="1">
      <c r="A18" s="262"/>
      <c r="B18" s="262"/>
      <c r="C18" s="262"/>
      <c r="D18" s="262"/>
    </row>
    <row r="19" spans="1:4" ht="16.5" thickBot="1">
      <c r="A19" s="255" t="s">
        <v>83</v>
      </c>
      <c r="B19" s="255"/>
      <c r="C19" s="255"/>
      <c r="D19" s="15">
        <f>D9+D17</f>
        <v>0</v>
      </c>
    </row>
    <row r="20" spans="1:4" ht="26.25" customHeight="1">
      <c r="A20" s="258" t="s">
        <v>84</v>
      </c>
      <c r="B20" s="258"/>
      <c r="C20" s="258"/>
      <c r="D20" s="258"/>
    </row>
    <row r="21" spans="1:4" ht="42.75" customHeight="1">
      <c r="A21" s="259" t="s">
        <v>152</v>
      </c>
      <c r="B21" s="258"/>
      <c r="C21" s="258"/>
      <c r="D21" s="258"/>
    </row>
  </sheetData>
  <sheetProtection/>
  <mergeCells count="17">
    <mergeCell ref="A18:D18"/>
    <mergeCell ref="A1:D5"/>
    <mergeCell ref="A6:D6"/>
    <mergeCell ref="A7:D7"/>
    <mergeCell ref="A8:D8"/>
    <mergeCell ref="A9:C9"/>
    <mergeCell ref="A10:D10"/>
    <mergeCell ref="A19:C19"/>
    <mergeCell ref="A11:D11"/>
    <mergeCell ref="A12:B12"/>
    <mergeCell ref="A13:B13"/>
    <mergeCell ref="A20:D20"/>
    <mergeCell ref="A21:D21"/>
    <mergeCell ref="A14:B14"/>
    <mergeCell ref="A15:B15"/>
    <mergeCell ref="A16:B16"/>
    <mergeCell ref="A17:C17"/>
  </mergeCells>
  <printOptions/>
  <pageMargins left="0.511811024" right="0.511811024" top="0.787401575" bottom="0.787401575" header="0.31496062" footer="0.31496062"/>
  <pageSetup fitToHeight="1" fitToWidth="1" horizontalDpi="600" verticalDpi="600" orientation="portrait" paperSize="9" scale="7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28"/>
  <sheetViews>
    <sheetView showGridLines="0" zoomScalePageLayoutView="0" workbookViewId="0" topLeftCell="A1">
      <selection activeCell="I15" sqref="I15"/>
    </sheetView>
  </sheetViews>
  <sheetFormatPr defaultColWidth="9.140625" defaultRowHeight="12.75"/>
  <cols>
    <col min="1" max="1" width="7.140625" style="0" customWidth="1"/>
    <col min="2" max="2" width="34.57421875" style="0" customWidth="1"/>
    <col min="3" max="3" width="11.28125" style="0" customWidth="1"/>
    <col min="4" max="4" width="13.57421875" style="0" customWidth="1"/>
    <col min="5" max="5" width="13.00390625" style="0" customWidth="1"/>
    <col min="6" max="6" width="15.00390625" style="0" customWidth="1"/>
    <col min="7" max="7" width="10.421875" style="0" customWidth="1"/>
    <col min="8" max="8" width="7.8515625" style="0" customWidth="1"/>
    <col min="9" max="9" width="10.421875" style="0" customWidth="1"/>
    <col min="10" max="10" width="8.57421875" style="0" customWidth="1"/>
    <col min="11" max="11" width="9.8515625" style="0" customWidth="1"/>
    <col min="12" max="12" width="12.140625" style="0" customWidth="1"/>
    <col min="13" max="13" width="17.140625" style="0" customWidth="1"/>
    <col min="14" max="14" width="10.00390625" style="0" customWidth="1"/>
    <col min="15" max="15" width="10.57421875" style="0" customWidth="1"/>
    <col min="16" max="16" width="20.7109375" style="0" customWidth="1"/>
  </cols>
  <sheetData>
    <row r="1" spans="1:16" s="16" customFormat="1" ht="63" customHeight="1">
      <c r="A1" s="277"/>
      <c r="B1" s="277"/>
      <c r="C1" s="277"/>
      <c r="D1" s="277"/>
      <c r="E1" s="277"/>
      <c r="F1" s="277"/>
      <c r="G1" s="277"/>
      <c r="I1" s="277"/>
      <c r="J1" s="277"/>
      <c r="K1" s="277"/>
      <c r="L1" s="277"/>
      <c r="M1" s="277"/>
      <c r="N1" s="277"/>
      <c r="O1" s="277"/>
      <c r="P1" s="277"/>
    </row>
    <row r="2" spans="3:12" s="16" customFormat="1" ht="15.75">
      <c r="C2" s="2"/>
      <c r="D2" s="2" t="s">
        <v>0</v>
      </c>
      <c r="H2" s="17"/>
      <c r="K2" s="2"/>
      <c r="L2" s="2" t="s">
        <v>0</v>
      </c>
    </row>
    <row r="3" spans="1:16" s="16" customFormat="1" ht="12.75">
      <c r="A3" s="278" t="s">
        <v>36</v>
      </c>
      <c r="B3" s="278"/>
      <c r="C3" s="278"/>
      <c r="D3" s="278"/>
      <c r="E3" s="278"/>
      <c r="F3" s="278"/>
      <c r="G3" s="278"/>
      <c r="H3" s="18"/>
      <c r="I3" s="279" t="s">
        <v>37</v>
      </c>
      <c r="J3" s="279"/>
      <c r="K3" s="279"/>
      <c r="L3" s="279"/>
      <c r="M3" s="279"/>
      <c r="N3" s="279"/>
      <c r="O3" s="279"/>
      <c r="P3" s="279"/>
    </row>
    <row r="4" spans="1:16" s="16" customFormat="1" ht="25.5" customHeight="1">
      <c r="A4" s="280" t="s">
        <v>38</v>
      </c>
      <c r="B4" s="281" t="s">
        <v>39</v>
      </c>
      <c r="C4" s="273" t="s">
        <v>40</v>
      </c>
      <c r="D4" s="273"/>
      <c r="E4" s="273"/>
      <c r="F4" s="274" t="s">
        <v>41</v>
      </c>
      <c r="G4" s="274"/>
      <c r="H4" s="19"/>
      <c r="I4" s="275" t="s">
        <v>38</v>
      </c>
      <c r="J4" s="273" t="s">
        <v>40</v>
      </c>
      <c r="K4" s="273"/>
      <c r="L4" s="273"/>
      <c r="M4" s="276" t="s">
        <v>42</v>
      </c>
      <c r="N4" s="274" t="s">
        <v>43</v>
      </c>
      <c r="O4" s="274"/>
      <c r="P4" s="274"/>
    </row>
    <row r="5" spans="1:16" s="16" customFormat="1" ht="36">
      <c r="A5" s="280"/>
      <c r="B5" s="281"/>
      <c r="C5" s="20" t="s">
        <v>44</v>
      </c>
      <c r="D5" s="21" t="s">
        <v>45</v>
      </c>
      <c r="E5" s="21" t="s">
        <v>46</v>
      </c>
      <c r="F5" s="21" t="s">
        <v>47</v>
      </c>
      <c r="G5" s="22" t="s">
        <v>48</v>
      </c>
      <c r="H5" s="19"/>
      <c r="I5" s="275"/>
      <c r="J5" s="21" t="s">
        <v>44</v>
      </c>
      <c r="K5" s="21" t="s">
        <v>45</v>
      </c>
      <c r="L5" s="21" t="s">
        <v>49</v>
      </c>
      <c r="M5" s="276"/>
      <c r="N5" s="23" t="s">
        <v>50</v>
      </c>
      <c r="O5" s="24" t="s">
        <v>51</v>
      </c>
      <c r="P5" s="22" t="s">
        <v>52</v>
      </c>
    </row>
    <row r="6" spans="1:16" ht="17.25">
      <c r="A6" s="280"/>
      <c r="B6" s="281"/>
      <c r="C6" s="25" t="s">
        <v>53</v>
      </c>
      <c r="D6" s="26" t="s">
        <v>54</v>
      </c>
      <c r="E6" s="26" t="s">
        <v>55</v>
      </c>
      <c r="F6" s="26"/>
      <c r="G6" s="27" t="s">
        <v>56</v>
      </c>
      <c r="H6" s="28"/>
      <c r="I6" s="275"/>
      <c r="J6" s="25" t="s">
        <v>53</v>
      </c>
      <c r="K6" s="26" t="s">
        <v>57</v>
      </c>
      <c r="L6" s="29" t="s">
        <v>58</v>
      </c>
      <c r="M6" s="29" t="s">
        <v>59</v>
      </c>
      <c r="N6" s="29" t="s">
        <v>60</v>
      </c>
      <c r="O6" s="30"/>
      <c r="P6" s="30" t="s">
        <v>61</v>
      </c>
    </row>
    <row r="7" ht="12.75">
      <c r="H7" s="31"/>
    </row>
    <row r="8" spans="1:16" s="16" customFormat="1" ht="19.5" customHeight="1">
      <c r="A8" s="16">
        <v>1</v>
      </c>
      <c r="B8" s="32" t="str">
        <f>Secretária!C3</f>
        <v>Secretária</v>
      </c>
      <c r="C8" s="33">
        <v>40</v>
      </c>
      <c r="D8" s="34">
        <v>4.3452</v>
      </c>
      <c r="E8" s="35">
        <f>1/(C8*D8)</f>
        <v>0.005753475098959772</v>
      </c>
      <c r="F8" s="100">
        <f>Secretária!F76</f>
        <v>0</v>
      </c>
      <c r="G8" s="37">
        <f>(+F8*E8)</f>
        <v>0</v>
      </c>
      <c r="I8" s="33">
        <v>1</v>
      </c>
      <c r="J8" s="33">
        <v>40</v>
      </c>
      <c r="K8" s="34">
        <f>D8</f>
        <v>4.3452</v>
      </c>
      <c r="L8" s="34">
        <f>(+K8*J8)</f>
        <v>173.808</v>
      </c>
      <c r="M8" s="38">
        <f>+G8</f>
        <v>0</v>
      </c>
      <c r="N8" s="39">
        <f>ROUND(+L8*M8,2)</f>
        <v>0</v>
      </c>
      <c r="O8" s="40">
        <v>22</v>
      </c>
      <c r="P8" s="141">
        <f>+N8*O8</f>
        <v>0</v>
      </c>
    </row>
    <row r="9" spans="1:16" s="16" customFormat="1" ht="19.5" customHeight="1">
      <c r="A9" s="16">
        <v>2</v>
      </c>
      <c r="B9" s="32" t="str">
        <f>'Auxiliar de Rotinas Administrat'!C3</f>
        <v>Assistente de Rotinas Administrativas (Nível Médio)</v>
      </c>
      <c r="C9" s="33">
        <v>40</v>
      </c>
      <c r="D9" s="34">
        <v>4.3452</v>
      </c>
      <c r="E9" s="35">
        <f>1/(C9*D9)</f>
        <v>0.005753475098959772</v>
      </c>
      <c r="F9" s="100">
        <f>'Auxiliar de Rotinas Administrat'!F76</f>
        <v>0</v>
      </c>
      <c r="G9" s="37">
        <f>(+F9*E9)</f>
        <v>0</v>
      </c>
      <c r="I9" s="33">
        <v>2</v>
      </c>
      <c r="J9" s="33">
        <v>40</v>
      </c>
      <c r="K9" s="34">
        <f>D9</f>
        <v>4.3452</v>
      </c>
      <c r="L9" s="34">
        <f>(+K9*J9)</f>
        <v>173.808</v>
      </c>
      <c r="M9" s="38">
        <f>+G9</f>
        <v>0</v>
      </c>
      <c r="N9" s="39">
        <f>ROUND(+L9*M9,2)</f>
        <v>0</v>
      </c>
      <c r="O9" s="40">
        <v>3</v>
      </c>
      <c r="P9" s="141">
        <f>+N9*O9</f>
        <v>0</v>
      </c>
    </row>
    <row r="10" spans="1:16" s="16" customFormat="1" ht="19.5" customHeight="1">
      <c r="A10" s="16">
        <v>3</v>
      </c>
      <c r="B10" s="32" t="str">
        <f>'Contínuo (Boy)'!$C$3</f>
        <v>Contínuo (Boy)</v>
      </c>
      <c r="C10" s="33">
        <v>40</v>
      </c>
      <c r="D10" s="34">
        <v>4.3452</v>
      </c>
      <c r="E10" s="35">
        <f>1/(C10*D10)</f>
        <v>0.005753475098959772</v>
      </c>
      <c r="F10" s="100">
        <f>'Contínuo (Boy)'!$F$76</f>
        <v>0</v>
      </c>
      <c r="G10" s="37">
        <f>(+F10*E10)</f>
        <v>0</v>
      </c>
      <c r="I10" s="33">
        <v>3</v>
      </c>
      <c r="J10" s="33">
        <v>40</v>
      </c>
      <c r="K10" s="34">
        <f>D10</f>
        <v>4.3452</v>
      </c>
      <c r="L10" s="34">
        <f>(+K10*J10)</f>
        <v>173.808</v>
      </c>
      <c r="M10" s="38">
        <f>+G10</f>
        <v>0</v>
      </c>
      <c r="N10" s="39">
        <f>ROUND(+L10*M10,2)</f>
        <v>0</v>
      </c>
      <c r="O10" s="40">
        <v>3</v>
      </c>
      <c r="P10" s="141">
        <f>+N10*O10</f>
        <v>0</v>
      </c>
    </row>
    <row r="11" spans="2:16" s="16" customFormat="1" ht="13.5" thickBot="1">
      <c r="B11" s="41"/>
      <c r="C11" s="33"/>
      <c r="D11" s="34"/>
      <c r="E11" s="35"/>
      <c r="F11" s="36"/>
      <c r="G11" s="37"/>
      <c r="H11"/>
      <c r="I11"/>
      <c r="J11"/>
      <c r="K11"/>
      <c r="L11"/>
      <c r="M11"/>
      <c r="N11"/>
      <c r="O11"/>
      <c r="P11"/>
    </row>
    <row r="12" spans="2:16" s="16" customFormat="1" ht="14.25" thickBot="1" thickTop="1">
      <c r="B12" s="42"/>
      <c r="C12" s="33"/>
      <c r="D12" s="34"/>
      <c r="E12" s="35"/>
      <c r="F12" s="42"/>
      <c r="G12" s="37"/>
      <c r="H12"/>
      <c r="I12"/>
      <c r="J12"/>
      <c r="K12" s="272" t="s">
        <v>75</v>
      </c>
      <c r="L12" s="272"/>
      <c r="M12" s="272"/>
      <c r="N12" s="272"/>
      <c r="O12" s="272"/>
      <c r="P12" s="141">
        <f>ROUND(SUM(P8:P10),2)+ROUND(('Taxa de ADM conta vinculada'!D19),2)</f>
        <v>0</v>
      </c>
    </row>
    <row r="13" spans="8:16" s="16" customFormat="1" ht="14.25" thickBot="1" thickTop="1">
      <c r="H13"/>
      <c r="I13"/>
      <c r="J13"/>
      <c r="K13"/>
      <c r="L13"/>
      <c r="M13"/>
      <c r="N13"/>
      <c r="O13"/>
      <c r="P13"/>
    </row>
    <row r="14" spans="8:16" s="16" customFormat="1" ht="17.25" thickBot="1" thickTop="1">
      <c r="H14"/>
      <c r="I14"/>
      <c r="J14"/>
      <c r="K14" s="270" t="s">
        <v>76</v>
      </c>
      <c r="L14" s="270"/>
      <c r="M14" s="270"/>
      <c r="N14" s="270"/>
      <c r="O14" s="270"/>
      <c r="P14" s="50">
        <f>P12*12</f>
        <v>0</v>
      </c>
    </row>
    <row r="15" spans="8:16" s="16" customFormat="1" ht="14.25" thickBot="1" thickTop="1">
      <c r="H15"/>
      <c r="I15"/>
      <c r="J15"/>
      <c r="K15"/>
      <c r="L15"/>
      <c r="M15"/>
      <c r="N15"/>
      <c r="O15"/>
      <c r="P15"/>
    </row>
    <row r="16" spans="8:16" s="16" customFormat="1" ht="15.75" thickBot="1" thickTop="1">
      <c r="H16"/>
      <c r="I16"/>
      <c r="J16"/>
      <c r="K16" s="271" t="s">
        <v>77</v>
      </c>
      <c r="L16" s="271"/>
      <c r="M16" s="271"/>
      <c r="N16" s="271"/>
      <c r="O16" s="271"/>
      <c r="P16" s="45">
        <f>(Secretária!F87*Resumo!O8)+('Auxiliar de Rotinas Administrat'!F87*Resumo!O9)+('Contínuo (Boy)'!$F$87*Resumo!O10)+'Taxa de ADM conta vinculada'!D9</f>
        <v>0</v>
      </c>
    </row>
    <row r="17" spans="11:16" ht="15.75" thickBot="1" thickTop="1">
      <c r="K17" s="47"/>
      <c r="L17" s="48"/>
      <c r="M17" s="48"/>
      <c r="N17" s="48"/>
      <c r="O17" s="49"/>
      <c r="P17" s="46"/>
    </row>
    <row r="18" spans="11:16" ht="15.75" thickBot="1" thickTop="1">
      <c r="K18" s="271" t="s">
        <v>78</v>
      </c>
      <c r="L18" s="271"/>
      <c r="M18" s="271"/>
      <c r="N18" s="271"/>
      <c r="O18" s="271"/>
      <c r="P18" s="45">
        <f>P16*12</f>
        <v>0</v>
      </c>
    </row>
    <row r="19" ht="13.5" thickTop="1">
      <c r="C19" s="58"/>
    </row>
    <row r="20" ht="12.75">
      <c r="C20" s="58"/>
    </row>
    <row r="27" ht="12.75">
      <c r="C27" s="58"/>
    </row>
    <row r="28" spans="3:13" ht="12.75">
      <c r="C28" s="58"/>
      <c r="M28" s="100"/>
    </row>
  </sheetData>
  <sheetProtection selectLockedCells="1" selectUnlockedCells="1"/>
  <mergeCells count="16">
    <mergeCell ref="A1:G1"/>
    <mergeCell ref="I1:P1"/>
    <mergeCell ref="A3:G3"/>
    <mergeCell ref="I3:P3"/>
    <mergeCell ref="A4:A6"/>
    <mergeCell ref="B4:B6"/>
    <mergeCell ref="K14:O14"/>
    <mergeCell ref="K16:O16"/>
    <mergeCell ref="K18:O18"/>
    <mergeCell ref="K12:O12"/>
    <mergeCell ref="C4:E4"/>
    <mergeCell ref="F4:G4"/>
    <mergeCell ref="I4:I6"/>
    <mergeCell ref="J4:L4"/>
    <mergeCell ref="M4:M5"/>
    <mergeCell ref="N4:P4"/>
  </mergeCells>
  <printOptions/>
  <pageMargins left="0.8701388888888889" right="0.4701388888888889" top="0.6902777777777778" bottom="0.20972222222222223" header="0.5118055555555555" footer="0.5118055555555555"/>
  <pageSetup fitToHeight="1" fitToWidth="1" horizontalDpi="300" verticalDpi="300" orientation="landscape" pageOrder="overThenDown" paperSize="9" r:id="rId2"/>
  <colBreaks count="1" manualBreakCount="1">
    <brk id="7"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F15"/>
  <sheetViews>
    <sheetView showGridLines="0" zoomScalePageLayoutView="0" workbookViewId="0" topLeftCell="A1">
      <selection activeCell="H11" sqref="H11"/>
    </sheetView>
  </sheetViews>
  <sheetFormatPr defaultColWidth="9.140625" defaultRowHeight="12.75"/>
  <cols>
    <col min="2" max="2" width="26.140625" style="1" customWidth="1"/>
    <col min="3" max="3" width="23.8515625" style="1" customWidth="1"/>
    <col min="4" max="4" width="24.8515625" style="0" customWidth="1"/>
    <col min="6" max="6" width="10.8515625" style="0" customWidth="1"/>
  </cols>
  <sheetData>
    <row r="1" spans="2:4" ht="12.75">
      <c r="B1" s="287"/>
      <c r="C1" s="287"/>
      <c r="D1" s="287"/>
    </row>
    <row r="2" spans="2:4" ht="12.75">
      <c r="B2" s="287"/>
      <c r="C2" s="287"/>
      <c r="D2" s="287"/>
    </row>
    <row r="3" spans="2:4" ht="12.75">
      <c r="B3" s="287"/>
      <c r="C3" s="287"/>
      <c r="D3" s="287"/>
    </row>
    <row r="4" spans="2:4" ht="12.75">
      <c r="B4" s="287"/>
      <c r="C4" s="287"/>
      <c r="D4" s="287"/>
    </row>
    <row r="5" spans="2:4" ht="15" customHeight="1">
      <c r="B5" s="287"/>
      <c r="C5" s="287"/>
      <c r="D5" s="287"/>
    </row>
    <row r="6" spans="2:6" ht="15.75">
      <c r="B6" s="282" t="s">
        <v>62</v>
      </c>
      <c r="C6" s="282"/>
      <c r="D6" s="282"/>
      <c r="E6" s="43"/>
      <c r="F6" s="43"/>
    </row>
    <row r="7" spans="2:6" ht="15.75">
      <c r="B7" s="43"/>
      <c r="C7" s="43"/>
      <c r="D7" s="43"/>
      <c r="E7" s="43"/>
      <c r="F7" s="43"/>
    </row>
    <row r="8" spans="2:5" ht="12.75">
      <c r="B8" s="283" t="s">
        <v>63</v>
      </c>
      <c r="C8" s="283"/>
      <c r="D8" s="283"/>
      <c r="E8" s="31"/>
    </row>
    <row r="9" ht="13.5" thickBot="1"/>
    <row r="10" spans="2:6" ht="105.75" customHeight="1" thickBot="1">
      <c r="B10" s="286" t="s">
        <v>79</v>
      </c>
      <c r="C10" s="286"/>
      <c r="D10" s="54">
        <f>Resumo!P14</f>
        <v>0</v>
      </c>
      <c r="F10" s="44"/>
    </row>
    <row r="11" spans="2:6" ht="105.75" customHeight="1" thickBot="1">
      <c r="B11" s="284" t="s">
        <v>86</v>
      </c>
      <c r="C11" s="285"/>
      <c r="D11" s="55">
        <f>Resumo!P18</f>
        <v>0</v>
      </c>
      <c r="F11" s="44"/>
    </row>
    <row r="15" ht="12.75">
      <c r="B15" s="57"/>
    </row>
    <row r="65531" ht="12" customHeight="1"/>
  </sheetData>
  <sheetProtection selectLockedCells="1" selectUnlockedCells="1"/>
  <mergeCells count="5">
    <mergeCell ref="B6:D6"/>
    <mergeCell ref="B8:D8"/>
    <mergeCell ref="B11:C11"/>
    <mergeCell ref="B10:C10"/>
    <mergeCell ref="B1:D5"/>
  </mergeCells>
  <printOptions/>
  <pageMargins left="0.7875" right="0.7875" top="1.0527777777777778" bottom="1.0527777777777778" header="0.7875" footer="0.7875"/>
  <pageSetup fitToHeight="1" fitToWidth="1" horizontalDpi="300" verticalDpi="300" orientation="portrait" paperSize="9" r:id="rId2"/>
  <headerFooter alignWithMargins="0">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Fialho Silva</dc:creator>
  <cp:keywords/>
  <dc:description/>
  <cp:lastModifiedBy>Marivaldo de Sousa Gonçalves</cp:lastModifiedBy>
  <cp:lastPrinted>2021-11-10T03:01:14Z</cp:lastPrinted>
  <dcterms:created xsi:type="dcterms:W3CDTF">2015-01-21T14:17:45Z</dcterms:created>
  <dcterms:modified xsi:type="dcterms:W3CDTF">2021-11-10T10:12:32Z</dcterms:modified>
  <cp:category/>
  <cp:version/>
  <cp:contentType/>
  <cp:contentStatus/>
</cp:coreProperties>
</file>