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RQUIVO 2019\EDITAIS PARA PUBLICAR DOU E JORNAL LOCAL\PREGOES COMUNS PARA LANÇAR\PE 10_2019 Serviço Ass NS\"/>
    </mc:Choice>
  </mc:AlternateContent>
  <bookViews>
    <workbookView xWindow="0" yWindow="0" windowWidth="19200" windowHeight="8235"/>
  </bookViews>
  <sheets>
    <sheet name="Discrim do serviço" sheetId="2" r:id="rId1"/>
    <sheet name="Assistente I" sheetId="7" r:id="rId2"/>
    <sheet name="Assistente II" sheetId="8" r:id="rId3"/>
    <sheet name="Assistente III" sheetId="12" r:id="rId4"/>
    <sheet name="Resumo" sheetId="4" r:id="rId5"/>
    <sheet name="Plan1" sheetId="13" r:id="rId6"/>
  </sheets>
  <definedNames>
    <definedName name="_xlnm.Print_Area" localSheetId="1">'Assistente I'!$A$1:$E$90</definedName>
    <definedName name="_xlnm.Print_Area" localSheetId="2">'Assistente II'!$A$1:$E$90</definedName>
    <definedName name="_xlnm.Print_Area" localSheetId="3">'Assistente III'!$A$1:$E$90</definedName>
    <definedName name="_xlnm.Print_Area" localSheetId="0">'Discrim do serviço'!$A$1:$D$7</definedName>
    <definedName name="_xlnm.Print_Area" localSheetId="4">Resumo!$A$1:$F$12,Resumo!$H$1:$O$21</definedName>
    <definedName name="Excel_BuiltIn_Print_Area_1_1">#REF!</definedName>
  </definedNames>
  <calcPr calcId="152511"/>
</workbook>
</file>

<file path=xl/calcChain.xml><?xml version="1.0" encoding="utf-8"?>
<calcChain xmlns="http://schemas.openxmlformats.org/spreadsheetml/2006/main">
  <c r="E18" i="8" l="1"/>
  <c r="D70" i="7"/>
  <c r="D50" i="7" l="1"/>
  <c r="D47" i="7"/>
  <c r="D50" i="12"/>
  <c r="D47" i="12"/>
  <c r="D50" i="8"/>
  <c r="D47" i="8"/>
  <c r="D70" i="8" l="1"/>
  <c r="D70" i="12"/>
  <c r="A12" i="4"/>
  <c r="C12" i="4"/>
  <c r="D12" i="4" s="1"/>
  <c r="E18" i="12" l="1"/>
  <c r="E10" i="7" l="1"/>
  <c r="E83" i="12"/>
  <c r="E82" i="12"/>
  <c r="E83" i="8"/>
  <c r="E82" i="8"/>
  <c r="E83" i="7"/>
  <c r="D35" i="12"/>
  <c r="E23" i="12"/>
  <c r="E10" i="12"/>
  <c r="H12" i="4"/>
  <c r="A10" i="4"/>
  <c r="H10" i="4" s="1"/>
  <c r="D35" i="8"/>
  <c r="E23" i="8"/>
  <c r="E10" i="8"/>
  <c r="A8" i="4"/>
  <c r="H8" i="4" s="1"/>
  <c r="D8" i="4"/>
  <c r="D35" i="7"/>
  <c r="E23" i="7"/>
  <c r="E18" i="7"/>
  <c r="K10" i="4"/>
  <c r="D10" i="4"/>
  <c r="K12" i="4"/>
  <c r="K8" i="4"/>
  <c r="E82" i="7"/>
  <c r="E79" i="12" l="1"/>
  <c r="E52" i="12"/>
  <c r="E49" i="12"/>
  <c r="E50" i="12"/>
  <c r="E51" i="12" s="1"/>
  <c r="E47" i="12"/>
  <c r="E48" i="12" s="1"/>
  <c r="E38" i="8"/>
  <c r="E52" i="8"/>
  <c r="E49" i="8"/>
  <c r="E47" i="8"/>
  <c r="E48" i="8" s="1"/>
  <c r="E50" i="8"/>
  <c r="E51" i="8" s="1"/>
  <c r="E49" i="7"/>
  <c r="E52" i="7"/>
  <c r="E50" i="7"/>
  <c r="E51" i="7" s="1"/>
  <c r="E47" i="7"/>
  <c r="E81" i="8"/>
  <c r="E34" i="8"/>
  <c r="E33" i="8"/>
  <c r="E31" i="8"/>
  <c r="E44" i="8"/>
  <c r="E27" i="8"/>
  <c r="E42" i="8"/>
  <c r="E58" i="8"/>
  <c r="E37" i="8"/>
  <c r="E32" i="8"/>
  <c r="E80" i="8"/>
  <c r="E35" i="8"/>
  <c r="E55" i="8"/>
  <c r="E59" i="8"/>
  <c r="E30" i="8"/>
  <c r="E28" i="8"/>
  <c r="E38" i="12"/>
  <c r="E57" i="8"/>
  <c r="E29" i="8"/>
  <c r="E79" i="8"/>
  <c r="E84" i="8"/>
  <c r="E56" i="8"/>
  <c r="E80" i="7"/>
  <c r="E79" i="7"/>
  <c r="E31" i="7"/>
  <c r="E58" i="7"/>
  <c r="E27" i="7"/>
  <c r="E57" i="7"/>
  <c r="E35" i="7"/>
  <c r="E56" i="7"/>
  <c r="E30" i="7"/>
  <c r="E33" i="7"/>
  <c r="E34" i="7"/>
  <c r="E55" i="7"/>
  <c r="E32" i="7"/>
  <c r="E44" i="7"/>
  <c r="E84" i="7"/>
  <c r="E81" i="7"/>
  <c r="E59" i="7"/>
  <c r="E28" i="7"/>
  <c r="E37" i="7"/>
  <c r="E38" i="7"/>
  <c r="E29" i="7"/>
  <c r="E42" i="7"/>
  <c r="E27" i="12"/>
  <c r="E59" i="12"/>
  <c r="E55" i="12"/>
  <c r="E35" i="12"/>
  <c r="E56" i="12"/>
  <c r="E34" i="12"/>
  <c r="E37" i="12"/>
  <c r="E80" i="12"/>
  <c r="E57" i="12"/>
  <c r="E44" i="12"/>
  <c r="E29" i="12"/>
  <c r="E28" i="12"/>
  <c r="E32" i="12"/>
  <c r="E30" i="12"/>
  <c r="E84" i="12"/>
  <c r="E81" i="12"/>
  <c r="E33" i="12"/>
  <c r="E58" i="12"/>
  <c r="E31" i="12"/>
  <c r="E42" i="12"/>
  <c r="E39" i="8" l="1"/>
  <c r="E40" i="8" s="1"/>
  <c r="E53" i="8"/>
  <c r="E85" i="8"/>
  <c r="E60" i="8"/>
  <c r="E61" i="8" s="1"/>
  <c r="E60" i="7"/>
  <c r="E61" i="7" s="1"/>
  <c r="E43" i="8"/>
  <c r="E45" i="8" s="1"/>
  <c r="E39" i="7"/>
  <c r="E40" i="7" s="1"/>
  <c r="E43" i="7"/>
  <c r="E45" i="7" s="1"/>
  <c r="E85" i="7"/>
  <c r="E48" i="7"/>
  <c r="E53" i="7" s="1"/>
  <c r="E85" i="12"/>
  <c r="E60" i="12"/>
  <c r="E61" i="12" s="1"/>
  <c r="E39" i="12"/>
  <c r="E40" i="12" s="1"/>
  <c r="E43" i="12"/>
  <c r="E45" i="12" s="1"/>
  <c r="E53" i="12"/>
  <c r="O19" i="4" l="1"/>
  <c r="O21" i="4" s="1"/>
  <c r="E62" i="8"/>
  <c r="E65" i="8" s="1"/>
  <c r="E62" i="7"/>
  <c r="E65" i="7" s="1"/>
  <c r="E71" i="7" s="1"/>
  <c r="E74" i="7" s="1"/>
  <c r="E8" i="4" s="1"/>
  <c r="E62" i="12"/>
  <c r="E71" i="8" l="1"/>
  <c r="E74" i="8" s="1"/>
  <c r="E67" i="7"/>
  <c r="F8" i="4"/>
  <c r="E66" i="7"/>
  <c r="E69" i="7"/>
  <c r="E68" i="7"/>
  <c r="E65" i="12"/>
  <c r="E71" i="12" s="1"/>
  <c r="E74" i="12" s="1"/>
  <c r="E12" i="4" s="1"/>
  <c r="F12" i="4" s="1"/>
  <c r="E68" i="8" l="1"/>
  <c r="E10" i="4"/>
  <c r="F10" i="4" s="1"/>
  <c r="E69" i="8"/>
  <c r="E66" i="8"/>
  <c r="E67" i="8"/>
  <c r="L12" i="4"/>
  <c r="M12" i="4" s="1"/>
  <c r="O12" i="4" s="1"/>
  <c r="E72" i="7"/>
  <c r="L8" i="4"/>
  <c r="M8" i="4" s="1"/>
  <c r="O8" i="4" s="1"/>
  <c r="E68" i="12"/>
  <c r="E69" i="12"/>
  <c r="E66" i="12"/>
  <c r="E67" i="12"/>
  <c r="L10" i="4" l="1"/>
  <c r="M10" i="4" s="1"/>
  <c r="O10" i="4" s="1"/>
  <c r="E72" i="8"/>
  <c r="E72" i="12"/>
  <c r="O15" i="4" l="1"/>
  <c r="O17" i="4" s="1"/>
  <c r="D7" i="2" s="1"/>
</calcChain>
</file>

<file path=xl/sharedStrings.xml><?xml version="1.0" encoding="utf-8"?>
<sst xmlns="http://schemas.openxmlformats.org/spreadsheetml/2006/main" count="329" uniqueCount="144">
  <si>
    <t>A</t>
  </si>
  <si>
    <t>Data da apresentação da proposta (dia/mês/ano)</t>
  </si>
  <si>
    <t>B</t>
  </si>
  <si>
    <t>Município</t>
  </si>
  <si>
    <t>C</t>
  </si>
  <si>
    <t>Ano do Acordo, Convenção ou Sentença Normativa em Dissídio Coletivo</t>
  </si>
  <si>
    <t>D</t>
  </si>
  <si>
    <t>Tipo de Serviço</t>
  </si>
  <si>
    <t>E</t>
  </si>
  <si>
    <t>F</t>
  </si>
  <si>
    <t>Nº de meses de execução
 contratual</t>
  </si>
  <si>
    <t>3.2 PLANILHA DE CUSTO UNITÁRIO</t>
  </si>
  <si>
    <t>PERFIL DA MÃO-DE-OBRA</t>
  </si>
  <si>
    <t>3.2.1 JORNADA SALARIAL</t>
  </si>
  <si>
    <t>3.2.2 VALOR</t>
  </si>
  <si>
    <t>POSTO</t>
  </si>
  <si>
    <t>3.3.1 FREQUÊNCIA NO POSTO DE TRABALHO</t>
  </si>
  <si>
    <t>3.3.2 CUSTO HOMEM HORA DO PERFIL DE MÃO DE OBRA</t>
  </si>
  <si>
    <t>3.3.3 PREÇO MENSAL</t>
  </si>
  <si>
    <t>3.2.1.1 Semanal</t>
  </si>
  <si>
    <t>3.2.1.2 Constante</t>
  </si>
  <si>
    <t>3.2.1.3 Taxa da Hora Trabalhada</t>
  </si>
  <si>
    <t>3.2.2.1 Homem-Mês</t>
  </si>
  <si>
    <t>3.2.2.2 Homem Hora</t>
  </si>
  <si>
    <t>3.3.1.1 Homem Hora Semanal</t>
  </si>
  <si>
    <t>3.3.1.2 Constante</t>
  </si>
  <si>
    <t>3.3.1.3 Jornada Mensal</t>
  </si>
  <si>
    <t>3.3.3.1 Unitário</t>
  </si>
  <si>
    <t>3.3.3.2 Quantidade</t>
  </si>
  <si>
    <t>3.3.3.3 Total</t>
  </si>
  <si>
    <t>(Horas)</t>
  </si>
  <si>
    <t>(Semana)</t>
  </si>
  <si>
    <t>[= 1 / (3.2.1.1 X 3.2.1.2)]</t>
  </si>
  <si>
    <t>(=Planilha 3.1)</t>
  </si>
  <si>
    <t>(=3.2.1.3 X 3.2.2.1)</t>
  </si>
  <si>
    <t xml:space="preserve"> (3.3.1.1 X 3.3.1.2)               (Horas Trabalhadas)</t>
  </si>
  <si>
    <t>(= Item 3.2.2.2)                    (R$)</t>
  </si>
  <si>
    <t>(= 3.3.1.3X 3.3.2) (R$)</t>
  </si>
  <si>
    <t>(= 3.3.3.1X 3.3.3.2)                (R$)</t>
  </si>
  <si>
    <t>Valor Ordinário Mensal</t>
  </si>
  <si>
    <t>Valor Ordinário para 12 meses</t>
  </si>
  <si>
    <t>PLANILHA DE CUSTOS E FORMAÇÃO DE PREÇOS</t>
  </si>
  <si>
    <t>VALOR (R$)</t>
  </si>
  <si>
    <t>MÓDULO 01 – COMPOSIÇÃO DA REMUNERAÇÃO</t>
  </si>
  <si>
    <t>Módulo 1</t>
  </si>
  <si>
    <t>Outros (especificar)</t>
  </si>
  <si>
    <t>TOTAL DO MÓDULO 01</t>
  </si>
  <si>
    <t>MÓDULO 02 – BENEFÍCIOS MENSAIS E DIÁRIOS</t>
  </si>
  <si>
    <t>Módulo 02</t>
  </si>
  <si>
    <t>TOTAL DO MÓDULO 02</t>
  </si>
  <si>
    <t>MÓDULO 03 – INSUMOS DIVERSOS</t>
  </si>
  <si>
    <t>Módulo 03</t>
  </si>
  <si>
    <t>TOTAL DO MÓDULO 03</t>
  </si>
  <si>
    <t>MÓDULO 04 – ENCARGOS SOCIAIS E TRABALHISTAS</t>
  </si>
  <si>
    <t>SUBMÓDULO 4.1 – Encargos Previdenciários e FGTS</t>
  </si>
  <si>
    <t>SUBMÓDULO 4.1</t>
  </si>
  <si>
    <t>INSS</t>
  </si>
  <si>
    <t>SESI/SESC</t>
  </si>
  <si>
    <t>SENAI/SENAC</t>
  </si>
  <si>
    <t>INCRA</t>
  </si>
  <si>
    <t>Salário Educação</t>
  </si>
  <si>
    <t>FGTS</t>
  </si>
  <si>
    <t>SEBRAE</t>
  </si>
  <si>
    <t>TOTAL DO SUBMÓDULO 4.1</t>
  </si>
  <si>
    <t>SUBMÓDULO 4.2 – 13º SALÁRIO E ADCIONAL DE FÉRIAS</t>
  </si>
  <si>
    <t>SUBMÓDULO 4.2</t>
  </si>
  <si>
    <t>Décimo Terceiro Salário</t>
  </si>
  <si>
    <t>Adicional de Férias</t>
  </si>
  <si>
    <t>Incidência do Submódulo 4.1 sobre 13º Salário e Adicional de Férias</t>
  </si>
  <si>
    <t>TOTAL DO SUBMÓDULO 4.2</t>
  </si>
  <si>
    <t>SUBMÓDULO 4.3 – AFASTAMENTO MATERNIDADE</t>
  </si>
  <si>
    <t>SUBMÓDULO 4.3</t>
  </si>
  <si>
    <t>Afastamento Maternidade</t>
  </si>
  <si>
    <t>Incidência do Submódulo 4.1 sobre Afastamento Maternidade</t>
  </si>
  <si>
    <t>Incidência do Submódulo 4.1 sobre Remun. E 13º recebidos pelo substituto durante licença</t>
  </si>
  <si>
    <t>TOTAL DO SUBMÓDULO 4.3</t>
  </si>
  <si>
    <t>SUBMÓDULO 4.4 – PROVISÃO PARA RESCISÃO</t>
  </si>
  <si>
    <t>SUBMÓDULO 4.4</t>
  </si>
  <si>
    <t>Incidência do FGTS sobre o Aviso Prévio Indenizado</t>
  </si>
  <si>
    <t>Multa do FGTS sobre o  Aviso Prévio Indenizado</t>
  </si>
  <si>
    <t>Incidência do Submódulo 4.1 sobre o Aviso Prévio Trabalhado</t>
  </si>
  <si>
    <t>Multa do FGTS sobre o  Aviso Prévio Trabalhado</t>
  </si>
  <si>
    <t>TOTAL DO SUBMÓDULO 4.4</t>
  </si>
  <si>
    <t>SUBMÓDULO 4.5 – CUSTO DE REPOSIÇÃO DE PROFISSIONAL AUSENTE</t>
  </si>
  <si>
    <t>SUBMÓDULO 4.5</t>
  </si>
  <si>
    <t>Ausência por Férias</t>
  </si>
  <si>
    <t>Ausência por Licença Paternidade</t>
  </si>
  <si>
    <t>Ausência por Acidente de Trabalho</t>
  </si>
  <si>
    <t>Incidência do Submódulo 4.1 sobre Custo de Reposição de Profissional Ausente</t>
  </si>
  <si>
    <t>TOTAL DO SUBMÓDULO 4.5</t>
  </si>
  <si>
    <t>TOTAL DO MÓDULO 04</t>
  </si>
  <si>
    <t>MÓDULO 05 – CUSTOS INDIRETOS, TRIBUTOS E LUCRO</t>
  </si>
  <si>
    <t>MÓDULO 05</t>
  </si>
  <si>
    <t>Custos Indiretos (% sobre o somatório dos módulos 01, 02, 03 e 04)</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</si>
  <si>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</si>
  <si>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</si>
  <si>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</si>
  <si>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</si>
  <si>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</si>
  <si>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Lucro (% sobre o somatório dos módulos 01, 02, 03 e 04 e os Custos Indiretos)</t>
  </si>
  <si>
    <t>TOTAL DO MÓDULO 05</t>
  </si>
  <si>
    <t>CUSTO HOMEM/MÊS (SOMATÓRIO DOS MÓDULOS 01, 02, 03, 04 E 05)</t>
  </si>
  <si>
    <t>NOTA :Só preencher as células em amarelo, que podem ou não ser preenchidas na sua totalidade, a depender do regime de tributação da empresa. Ver nota explicativa.</t>
  </si>
  <si>
    <r>
      <t>Ausências Legais –</t>
    </r>
    <r>
      <rPr>
        <b/>
        <sz val="8"/>
        <color indexed="8"/>
        <rFont val="Arial1"/>
      </rPr>
      <t xml:space="preserve"> </t>
    </r>
    <r>
      <rPr>
        <b/>
        <sz val="8"/>
        <color indexed="10"/>
        <rFont val="Arial"/>
        <family val="2"/>
      </rPr>
      <t>Obs.: Para este item informar quantidade estimada de ausências e não percentual</t>
    </r>
  </si>
  <si>
    <r>
      <t xml:space="preserve">Ausência por Doença - – </t>
    </r>
    <r>
      <rPr>
        <b/>
        <sz val="8"/>
        <color indexed="10"/>
        <rFont val="Arial"/>
        <family val="2"/>
      </rPr>
      <t>Obs.: Para este item informar quantidade estimada de ausências e não percentual</t>
    </r>
  </si>
  <si>
    <t>SALVADOR</t>
  </si>
  <si>
    <t>NOTA :Só preencher as células em amarelo.</t>
  </si>
  <si>
    <t>ANEXO 03</t>
  </si>
  <si>
    <t>12 Meses</t>
  </si>
  <si>
    <t>CONTA VINCULADA - VALORES PARA PROVISIONAMENTO</t>
  </si>
  <si>
    <t>13º (Décimo Terceiro) Salário</t>
  </si>
  <si>
    <t>ITEM</t>
  </si>
  <si>
    <t>Férias e 1/3 (Um Terço) Constitucional</t>
  </si>
  <si>
    <t>% SOBRE REMUNERAÇÃO</t>
  </si>
  <si>
    <t>Incidência do Submódulo 4.1 sobre férias, 1/3 (um terço) constitucional de férias e 13° (décimo terceiro) salário*</t>
  </si>
  <si>
    <t>Total</t>
  </si>
  <si>
    <t>VALOR (RS)</t>
  </si>
  <si>
    <t>Multa sobre FGTS e contribuição social sobre o aviso prévio indenizado e sobre o aviso prévio trabalhado.</t>
  </si>
  <si>
    <t>% DO SAT</t>
  </si>
  <si>
    <t>Se SAT = 1,00%</t>
  </si>
  <si>
    <t>Se SAT = 2,00%</t>
  </si>
  <si>
    <t>Se SAT = 3,00%</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</si>
  <si>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</si>
  <si>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t>Valor do provisionamento mensal para Conta Vinculada</t>
  </si>
  <si>
    <t>Valor do provisionamento de 12 meses para Conta Vinculada</t>
  </si>
  <si>
    <t>Salário</t>
  </si>
  <si>
    <t>VALOR GLOBAL DA PROPOSTA</t>
  </si>
  <si>
    <r>
      <t xml:space="preserve">Aviso Prévio Indenizado - </t>
    </r>
    <r>
      <rPr>
        <b/>
        <sz val="8"/>
        <color rgb="FFFF0000"/>
        <rFont val="Arial1"/>
      </rPr>
      <t>Obs.: Informar previsão percentual de funcionários a serem dispensados com aviso prévio indenizado. O somatório desse percentual com o do aviso prévio trabalhado não poderá ser superior a 100%.</t>
    </r>
  </si>
  <si>
    <r>
      <t>Adicional de Insalubridade (Memória de Cálculo =</t>
    </r>
    <r>
      <rPr>
        <b/>
        <sz val="11"/>
        <color rgb="FFFF0000"/>
        <rFont val="Arial1"/>
      </rPr>
      <t xml:space="preserve"> Inserir memória de cálculo</t>
    </r>
    <r>
      <rPr>
        <sz val="11"/>
        <color theme="1"/>
        <rFont val="Arial1"/>
      </rPr>
      <t>)</t>
    </r>
  </si>
  <si>
    <t>NOTA : O cálculo dos valores a serem provisionados em conta vinculada é automático e considera os percentuais definidos pelo ANEXO XII da INSTRUÇÃO NORMATIVA Nº 05, DE 26 DE MAIO DE 2008. Nenhum campo desta planilha deverá ser modificado.</t>
  </si>
  <si>
    <r>
      <t xml:space="preserve">Aviso Prévio Trabalhado - </t>
    </r>
    <r>
      <rPr>
        <b/>
        <sz val="8"/>
        <color rgb="FFFF0000"/>
        <rFont val="Arial1"/>
      </rPr>
      <t>Obs.: Informar previsão percentual de funcionários a serem dispensados com aviso prévio trabalhado. O somatório desse percentual com o do aviso prévio indenizado não poderá ser superior a 100%.</t>
    </r>
  </si>
  <si>
    <t>Assistente Operacional Administrativo I</t>
  </si>
  <si>
    <t>Assistente Operacional Administrativo II</t>
  </si>
  <si>
    <t>Assistente Operacional Administrativo III</t>
  </si>
  <si>
    <t>Obs.: Tendo em vista a não identificação de Convenção Coletiva de Trabalho específica, está sendo considerada como paradigma para esta contratação a CCT firmada entre o SINDICATO DAS EMPRESAS DE SERVICOS E LIMPEZA AMBIENTAL DO ESTADO DA BAHIA - SEAC/BA, CNPJ n. 13.713.607/0001-60 e o SIND DOS T DE LIMP U E DE EMP DE A E CONS DO M SALVADOR, CNPJ n. 33.568.809/0001-73, na qual estão previstas as ocupações de Assistente Operacional Administrativo I, Assistente Operacional Administrativo II e Assistente Operacional Administrativo III, que atendem ao objeto da presente contratação.</t>
  </si>
  <si>
    <r>
      <t xml:space="preserve">Uniforme - </t>
    </r>
    <r>
      <rPr>
        <b/>
        <sz val="8"/>
        <color rgb="FFFF0000"/>
        <rFont val="Arial1"/>
      </rPr>
      <t>Obs.: Esse item não é requerido no termo de referência não sendo, portanto, obrigatório para a contratação. Caso cotado, no entanto, será exigido para a prestação dos serviços.</t>
    </r>
  </si>
  <si>
    <r>
      <t xml:space="preserve">Vale Refeição (Memória de Cálculo = </t>
    </r>
    <r>
      <rPr>
        <b/>
        <sz val="11"/>
        <color rgb="FFFF0000"/>
        <rFont val="Arial1"/>
      </rPr>
      <t>Inserir memória de cálculo</t>
    </r>
    <r>
      <rPr>
        <sz val="11"/>
        <color theme="1"/>
        <rFont val="Arial1"/>
      </rPr>
      <t>)</t>
    </r>
  </si>
  <si>
    <r>
      <t xml:space="preserve">Vale Transporte  (Memória de Cálculo = </t>
    </r>
    <r>
      <rPr>
        <b/>
        <sz val="11"/>
        <color rgb="FFFF0000"/>
        <rFont val="Arial1"/>
      </rPr>
      <t>Inserir memória de cálculo</t>
    </r>
    <r>
      <rPr>
        <sz val="11"/>
        <rFont val="Arial1"/>
      </rPr>
      <t>)</t>
    </r>
  </si>
  <si>
    <r>
      <t xml:space="preserve">Assistência Médica (Memória de Cálculo = </t>
    </r>
    <r>
      <rPr>
        <b/>
        <sz val="11"/>
        <color rgb="FFFF0000"/>
        <rFont val="Arial1"/>
      </rPr>
      <t>Inserir memória de cálculo</t>
    </r>
    <r>
      <rPr>
        <sz val="11"/>
        <color theme="1"/>
        <rFont val="Arial1"/>
      </rPr>
      <t>)</t>
    </r>
  </si>
  <si>
    <r>
      <t xml:space="preserve">Assistência Odontológica (Memória de Cálculo = </t>
    </r>
    <r>
      <rPr>
        <b/>
        <sz val="11"/>
        <color rgb="FFFF0000"/>
        <rFont val="Arial1"/>
      </rPr>
      <t>Inserir memória de cálculo</t>
    </r>
    <r>
      <rPr>
        <sz val="11"/>
        <color theme="1"/>
        <rFont val="Arial1"/>
      </rPr>
      <t>)</t>
    </r>
  </si>
  <si>
    <r>
      <t xml:space="preserve">Seguro de Vida (Memória de Cálculo = </t>
    </r>
    <r>
      <rPr>
        <b/>
        <sz val="11"/>
        <color rgb="FFFF0000"/>
        <rFont val="Arial1"/>
      </rPr>
      <t>Inserir memória de cálculo</t>
    </r>
    <r>
      <rPr>
        <sz val="11"/>
        <color theme="1"/>
        <rFont val="Arial1"/>
      </rPr>
      <t>)</t>
    </r>
  </si>
  <si>
    <t xml:space="preserve">3.3 PLANILHA DE TOTALIZAÇÃO </t>
  </si>
  <si>
    <t>Assistência Administrativa
(Nível Superior)</t>
  </si>
  <si>
    <t>Seguro de Acidente do Trabalho (Utilizar somente 1%, 2% ou 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</si>
</sst>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 #,##0.00_-;\-&quot;R$&quot;\ * #,##0.00_-;_-&quot;R$&quot;\ * &quot;-&quot;??_-;_-@_-"/>
    <numFmt numFmtId="43" formatCode="_-* #,##0.00_-;\-* #,##0.00_-;_-* &quot;-&quot;??_-;_-@_-"/>
    <numFmt numFmtId="164" formatCode="#,##0.00&quot; &quot;;&quot; (&quot;#,##0.00&quot;)&quot;;&quot; -&quot;#&quot; &quot;;@&quot; &quot;"/>
    <numFmt numFmtId="165" formatCode="0.0000"/>
    <numFmt numFmtId="166" formatCode="0.00000000"/>
    <numFmt numFmtId="167" formatCode="[$R$-416]&quot; &quot;#,##0.00;[Red]&quot;-&quot;[$R$-416]&quot; &quot;#,##0.00"/>
    <numFmt numFmtId="168" formatCode="d/m/yyyy"/>
    <numFmt numFmtId="169" formatCode="[$R$-416]\ #,##0.00;[Red][$R$-416]\ #,##0.00"/>
  </numFmts>
  <fonts count="28">
    <font>
      <sz val="11"/>
      <color theme="1"/>
      <name val="Arial1"/>
    </font>
    <font>
      <b/>
      <sz val="8"/>
      <color indexed="8"/>
      <name val="Arial1"/>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b/>
      <sz val="8"/>
      <color indexed="10"/>
      <name val="Arial"/>
      <family val="2"/>
    </font>
    <font>
      <sz val="14"/>
      <name val="Arial"/>
      <family val="2"/>
    </font>
    <font>
      <sz val="18"/>
      <name val="Arial"/>
      <family val="2"/>
    </font>
    <font>
      <sz val="16"/>
      <name val="Arial"/>
      <family val="2"/>
    </font>
    <font>
      <sz val="11"/>
      <color theme="1"/>
      <name val="Arial1"/>
    </font>
    <font>
      <sz val="11"/>
      <color theme="1"/>
      <name val="Calibri"/>
      <family val="2"/>
      <scheme val="minor"/>
    </font>
    <font>
      <sz val="10"/>
      <color theme="1"/>
      <name val="Arial1"/>
    </font>
    <font>
      <b/>
      <i/>
      <sz val="16"/>
      <color theme="1"/>
      <name val="Arial1"/>
    </font>
    <font>
      <b/>
      <i/>
      <u/>
      <sz val="11"/>
      <color theme="1"/>
      <name val="Arial1"/>
    </font>
    <font>
      <b/>
      <sz val="10"/>
      <color theme="1"/>
      <name val="Arial1"/>
    </font>
    <font>
      <b/>
      <sz val="12"/>
      <color theme="1"/>
      <name val="Arial1"/>
    </font>
    <font>
      <sz val="9"/>
      <color theme="1"/>
      <name val="Arial1"/>
    </font>
    <font>
      <sz val="12"/>
      <color theme="1"/>
      <name val="Arial1"/>
    </font>
    <font>
      <sz val="5"/>
      <color theme="1"/>
      <name val="Arial1"/>
    </font>
    <font>
      <sz val="10"/>
      <color rgb="FFFF0000"/>
      <name val="Arial"/>
      <family val="2"/>
    </font>
    <font>
      <sz val="10"/>
      <color theme="1"/>
      <name val="Arial"/>
      <family val="2"/>
    </font>
    <font>
      <b/>
      <sz val="8"/>
      <color rgb="FFFF0000"/>
      <name val="Arial1"/>
    </font>
    <font>
      <b/>
      <sz val="11"/>
      <color rgb="FFFF0000"/>
      <name val="Arial1"/>
    </font>
    <font>
      <sz val="11"/>
      <name val="Arial1"/>
    </font>
    <font>
      <b/>
      <sz val="10"/>
      <color rgb="FFFF0000"/>
      <name val="Arial1"/>
    </font>
  </fonts>
  <fills count="5">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theme="0" tint="-4.9989318521683403E-2"/>
        <bgColor indexed="64"/>
      </patternFill>
    </fill>
  </fills>
  <borders count="66">
    <border>
      <left/>
      <right/>
      <top/>
      <bottom/>
      <diagonal/>
    </border>
    <border>
      <left style="medium">
        <color indexed="8"/>
      </left>
      <right style="medium">
        <color indexed="8"/>
      </right>
      <top style="medium">
        <color indexed="8"/>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bottom/>
      <diagonal style="thin">
        <color indexed="64"/>
      </diagonal>
    </border>
    <border>
      <left/>
      <right/>
      <top style="double">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medium">
        <color indexed="8"/>
      </left>
      <right/>
      <top style="medium">
        <color indexed="8"/>
      </top>
      <bottom style="medium">
        <color indexed="8"/>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diagonalUp="1" diagonalDown="1">
      <left style="hair">
        <color indexed="8"/>
      </left>
      <right style="medium">
        <color indexed="8"/>
      </right>
      <top style="medium">
        <color indexed="8"/>
      </top>
      <bottom style="hair">
        <color indexed="8"/>
      </bottom>
      <diagonal style="double">
        <color indexed="8"/>
      </diagonal>
    </border>
  </borders>
  <cellStyleXfs count="8">
    <xf numFmtId="0" fontId="0" fillId="0" borderId="0"/>
    <xf numFmtId="164" fontId="14" fillId="0" borderId="0"/>
    <xf numFmtId="0" fontId="15" fillId="0" borderId="0">
      <alignment horizontal="center"/>
    </xf>
    <xf numFmtId="0" fontId="15" fillId="0" borderId="0">
      <alignment horizontal="center" textRotation="90"/>
    </xf>
    <xf numFmtId="44" fontId="13" fillId="0" borderId="0" applyFont="0" applyFill="0" applyBorder="0" applyAlignment="0" applyProtection="0"/>
    <xf numFmtId="0" fontId="16" fillId="0" borderId="0"/>
    <xf numFmtId="167" fontId="16" fillId="0" borderId="0"/>
    <xf numFmtId="43" fontId="13" fillId="0" borderId="0" applyFont="0" applyFill="0" applyBorder="0" applyAlignment="0" applyProtection="0"/>
  </cellStyleXfs>
  <cellXfs count="156">
    <xf numFmtId="0" fontId="0" fillId="0" borderId="0" xfId="0"/>
    <xf numFmtId="0" fontId="17" fillId="0" borderId="0" xfId="0" applyFont="1" applyBorder="1" applyAlignment="1">
      <alignment horizontal="center"/>
    </xf>
    <xf numFmtId="0" fontId="19" fillId="0" borderId="0" xfId="0" applyFont="1" applyBorder="1"/>
    <xf numFmtId="0" fontId="0" fillId="0" borderId="0" xfId="0" applyBorder="1"/>
    <xf numFmtId="0" fontId="19" fillId="0" borderId="0" xfId="0" applyFont="1"/>
    <xf numFmtId="0" fontId="19" fillId="0" borderId="0" xfId="0" applyFont="1" applyBorder="1" applyAlignment="1">
      <alignment horizontal="center" vertical="center" wrapText="1"/>
    </xf>
    <xf numFmtId="0" fontId="19" fillId="0" borderId="44" xfId="0" applyFont="1" applyBorder="1" applyAlignment="1">
      <alignment horizontal="center" vertical="center" wrapText="1"/>
    </xf>
    <xf numFmtId="0" fontId="21" fillId="0" borderId="0" xfId="0" applyFont="1" applyBorder="1" applyAlignment="1">
      <alignment horizontal="right"/>
    </xf>
    <xf numFmtId="4" fontId="19" fillId="0" borderId="0" xfId="0" applyNumberFormat="1" applyFont="1" applyBorder="1"/>
    <xf numFmtId="0" fontId="19" fillId="0" borderId="0" xfId="0" applyFont="1" applyBorder="1" applyAlignment="1">
      <alignment horizontal="center"/>
    </xf>
    <xf numFmtId="165" fontId="19" fillId="0" borderId="0" xfId="0" applyNumberFormat="1" applyFont="1" applyBorder="1"/>
    <xf numFmtId="166" fontId="19" fillId="0" borderId="0" xfId="0" applyNumberFormat="1" applyFont="1" applyBorder="1"/>
    <xf numFmtId="2" fontId="19" fillId="0" borderId="0" xfId="0" applyNumberFormat="1" applyFont="1" applyBorder="1"/>
    <xf numFmtId="4" fontId="19" fillId="0" borderId="0" xfId="0" applyNumberFormat="1" applyFont="1" applyAlignment="1">
      <alignment horizontal="center"/>
    </xf>
    <xf numFmtId="0" fontId="19" fillId="0" borderId="0" xfId="0" applyFont="1" applyAlignment="1">
      <alignment horizontal="center"/>
    </xf>
    <xf numFmtId="165" fontId="19" fillId="0" borderId="0" xfId="0" applyNumberFormat="1" applyFont="1"/>
    <xf numFmtId="4" fontId="19" fillId="0" borderId="0" xfId="0" applyNumberFormat="1" applyFont="1" applyBorder="1" applyAlignment="1">
      <alignment horizontal="right"/>
    </xf>
    <xf numFmtId="1" fontId="19" fillId="0" borderId="0" xfId="0" applyNumberFormat="1" applyFont="1" applyBorder="1" applyAlignment="1">
      <alignment horizontal="center"/>
    </xf>
    <xf numFmtId="164" fontId="19" fillId="0" borderId="0" xfId="1" applyFont="1" applyFill="1" applyBorder="1" applyAlignment="1" applyProtection="1"/>
    <xf numFmtId="1" fontId="19" fillId="0" borderId="0" xfId="0" applyNumberFormat="1" applyFont="1" applyAlignment="1">
      <alignment horizontal="center"/>
    </xf>
    <xf numFmtId="0" fontId="0" fillId="0" borderId="0" xfId="0" applyFont="1"/>
    <xf numFmtId="0" fontId="4" fillId="0" borderId="1" xfId="0" applyFont="1" applyBorder="1" applyAlignment="1">
      <alignment horizontal="right"/>
    </xf>
    <xf numFmtId="4" fontId="0" fillId="2" borderId="2" xfId="0" applyNumberFormat="1" applyFont="1" applyFill="1" applyBorder="1"/>
    <xf numFmtId="4" fontId="0" fillId="0" borderId="2" xfId="0" applyNumberFormat="1" applyFont="1" applyBorder="1"/>
    <xf numFmtId="4" fontId="4" fillId="0" borderId="1" xfId="0" applyNumberFormat="1" applyFont="1" applyBorder="1"/>
    <xf numFmtId="2" fontId="0" fillId="0" borderId="0" xfId="0" applyNumberFormat="1" applyFont="1"/>
    <xf numFmtId="10" fontId="0" fillId="2" borderId="3" xfId="0" applyNumberFormat="1" applyFont="1" applyFill="1" applyBorder="1" applyAlignment="1">
      <alignment horizontal="right"/>
    </xf>
    <xf numFmtId="10" fontId="0" fillId="0" borderId="1" xfId="0" applyNumberFormat="1" applyFont="1" applyBorder="1"/>
    <xf numFmtId="4" fontId="0" fillId="0" borderId="1" xfId="0" applyNumberFormat="1" applyFont="1" applyBorder="1"/>
    <xf numFmtId="10" fontId="0" fillId="2" borderId="4" xfId="0" applyNumberFormat="1" applyFont="1" applyFill="1" applyBorder="1" applyAlignment="1">
      <alignment horizontal="right"/>
    </xf>
    <xf numFmtId="0" fontId="0" fillId="2" borderId="3" xfId="0" applyNumberFormat="1" applyFont="1" applyFill="1" applyBorder="1" applyAlignment="1">
      <alignment horizontal="right"/>
    </xf>
    <xf numFmtId="0" fontId="0" fillId="0" borderId="5" xfId="0" applyFont="1" applyBorder="1"/>
    <xf numFmtId="4" fontId="3" fillId="0" borderId="1" xfId="0" applyNumberFormat="1" applyFont="1" applyBorder="1" applyAlignment="1" applyProtection="1">
      <alignment horizontal="center" vertical="top"/>
      <protection hidden="1"/>
    </xf>
    <xf numFmtId="10" fontId="6" fillId="0" borderId="3" xfId="0" applyNumberFormat="1" applyFont="1" applyBorder="1" applyAlignment="1">
      <alignment horizontal="right"/>
    </xf>
    <xf numFmtId="4" fontId="2" fillId="0" borderId="1" xfId="0" applyNumberFormat="1" applyFont="1" applyBorder="1"/>
    <xf numFmtId="0" fontId="10" fillId="0" borderId="6" xfId="0" applyFont="1" applyBorder="1" applyAlignment="1">
      <alignment horizontal="center" vertical="center" wrapText="1"/>
    </xf>
    <xf numFmtId="168" fontId="11" fillId="2" borderId="6" xfId="0" applyNumberFormat="1" applyFont="1" applyFill="1" applyBorder="1" applyAlignment="1">
      <alignment horizontal="center" vertical="center" wrapText="1"/>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11" fillId="2" borderId="6" xfId="0" applyFont="1" applyFill="1" applyBorder="1" applyAlignment="1">
      <alignment horizontal="center" vertical="center"/>
    </xf>
    <xf numFmtId="43" fontId="9" fillId="0" borderId="6" xfId="7" applyFont="1" applyBorder="1" applyAlignment="1" applyProtection="1">
      <alignment horizontal="center" vertical="center" wrapText="1"/>
    </xf>
    <xf numFmtId="43" fontId="11" fillId="0" borderId="6" xfId="7" applyFont="1" applyBorder="1" applyAlignment="1" applyProtection="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2" fillId="0" borderId="0" xfId="0" applyFont="1" applyAlignment="1">
      <alignment vertical="center" wrapText="1"/>
    </xf>
    <xf numFmtId="0" fontId="17" fillId="4" borderId="12" xfId="0" applyFont="1" applyFill="1" applyBorder="1" applyAlignment="1">
      <alignment horizontal="center"/>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4" fillId="4" borderId="15" xfId="0" applyFont="1" applyFill="1" applyBorder="1" applyAlignment="1">
      <alignment horizontal="left" vertical="center"/>
    </xf>
    <xf numFmtId="10" fontId="14" fillId="4" borderId="16" xfId="0" applyNumberFormat="1" applyFont="1" applyFill="1" applyBorder="1"/>
    <xf numFmtId="0" fontId="14" fillId="4" borderId="17" xfId="0" applyFont="1" applyFill="1" applyBorder="1" applyAlignment="1">
      <alignment horizontal="left" vertical="center"/>
    </xf>
    <xf numFmtId="10" fontId="14" fillId="4" borderId="18" xfId="0" applyNumberFormat="1" applyFont="1" applyFill="1" applyBorder="1"/>
    <xf numFmtId="0" fontId="14" fillId="4" borderId="15" xfId="0" applyFont="1" applyFill="1" applyBorder="1" applyAlignment="1">
      <alignment horizontal="left" vertical="center" wrapText="1"/>
    </xf>
    <xf numFmtId="10" fontId="14" fillId="4" borderId="19" xfId="0" applyNumberFormat="1" applyFont="1" applyFill="1" applyBorder="1" applyAlignment="1">
      <alignment horizontal="center"/>
    </xf>
    <xf numFmtId="10" fontId="14" fillId="4" borderId="19" xfId="0" applyNumberFormat="1" applyFont="1" applyFill="1" applyBorder="1"/>
    <xf numFmtId="10" fontId="14" fillId="4" borderId="6" xfId="0" applyNumberFormat="1" applyFont="1" applyFill="1" applyBorder="1" applyAlignment="1">
      <alignment horizontal="center"/>
    </xf>
    <xf numFmtId="10" fontId="14" fillId="4" borderId="6" xfId="0" applyNumberFormat="1" applyFont="1" applyFill="1" applyBorder="1"/>
    <xf numFmtId="10" fontId="14" fillId="4" borderId="8" xfId="0" applyNumberFormat="1" applyFont="1" applyFill="1" applyBorder="1" applyAlignment="1">
      <alignment horizontal="center"/>
    </xf>
    <xf numFmtId="10" fontId="14" fillId="4" borderId="8" xfId="0" applyNumberFormat="1" applyFont="1" applyFill="1" applyBorder="1" applyAlignment="1">
      <alignment horizontal="right"/>
    </xf>
    <xf numFmtId="10" fontId="14" fillId="4" borderId="21" xfId="0" applyNumberFormat="1" applyFont="1" applyFill="1" applyBorder="1"/>
    <xf numFmtId="10" fontId="14" fillId="4" borderId="22" xfId="0" applyNumberFormat="1" applyFont="1" applyFill="1" applyBorder="1"/>
    <xf numFmtId="44" fontId="20" fillId="0" borderId="23" xfId="4" applyFont="1" applyBorder="1"/>
    <xf numFmtId="0" fontId="23" fillId="0" borderId="0" xfId="0" applyFont="1" applyBorder="1"/>
    <xf numFmtId="0" fontId="14" fillId="0" borderId="0" xfId="0" applyFont="1" applyBorder="1" applyAlignment="1">
      <alignment vertical="center" wrapText="1"/>
    </xf>
    <xf numFmtId="44" fontId="19" fillId="0" borderId="0" xfId="4" applyFont="1" applyBorder="1"/>
    <xf numFmtId="44" fontId="19" fillId="0" borderId="0" xfId="4" applyFont="1" applyBorder="1" applyAlignment="1">
      <alignment horizontal="right"/>
    </xf>
    <xf numFmtId="44" fontId="19" fillId="0" borderId="0" xfId="4" applyFont="1"/>
    <xf numFmtId="44" fontId="12" fillId="0" borderId="23" xfId="4" applyFont="1" applyBorder="1"/>
    <xf numFmtId="44" fontId="12" fillId="0" borderId="0" xfId="4" applyFont="1" applyBorder="1"/>
    <xf numFmtId="44" fontId="19" fillId="0" borderId="0" xfId="4" applyFont="1" applyFill="1" applyBorder="1" applyAlignment="1" applyProtection="1"/>
    <xf numFmtId="2" fontId="14" fillId="4" borderId="24" xfId="0" applyNumberFormat="1" applyFont="1" applyFill="1" applyBorder="1"/>
    <xf numFmtId="2" fontId="14" fillId="4" borderId="25" xfId="0" applyNumberFormat="1" applyFont="1" applyFill="1" applyBorder="1"/>
    <xf numFmtId="2" fontId="14" fillId="4" borderId="20" xfId="0" applyNumberFormat="1" applyFont="1" applyFill="1" applyBorder="1"/>
    <xf numFmtId="2" fontId="14" fillId="4" borderId="9" xfId="0" applyNumberFormat="1" applyFont="1" applyFill="1" applyBorder="1"/>
    <xf numFmtId="2" fontId="14" fillId="4" borderId="11" xfId="0" applyNumberFormat="1" applyFont="1" applyFill="1" applyBorder="1"/>
    <xf numFmtId="2" fontId="17" fillId="4" borderId="20" xfId="0" applyNumberFormat="1" applyFont="1" applyFill="1" applyBorder="1"/>
    <xf numFmtId="169" fontId="11" fillId="0" borderId="6" xfId="7" applyNumberFormat="1" applyFont="1" applyBorder="1" applyAlignment="1" applyProtection="1">
      <alignment horizontal="center" vertical="center"/>
      <protection locked="0"/>
    </xf>
    <xf numFmtId="4" fontId="0" fillId="0" borderId="65" xfId="0" applyNumberFormat="1" applyFont="1" applyBorder="1" applyAlignment="1">
      <alignment horizontal="right"/>
    </xf>
    <xf numFmtId="0" fontId="0" fillId="0" borderId="40" xfId="0" applyFont="1" applyBorder="1" applyAlignment="1">
      <alignment vertical="center" wrapText="1"/>
    </xf>
    <xf numFmtId="10" fontId="0" fillId="0" borderId="3" xfId="0" applyNumberFormat="1" applyFont="1" applyFill="1" applyBorder="1" applyAlignment="1">
      <alignment horizontal="right"/>
    </xf>
    <xf numFmtId="10" fontId="0" fillId="0" borderId="3" xfId="0" applyNumberFormat="1" applyFill="1" applyBorder="1"/>
    <xf numFmtId="0" fontId="27" fillId="0" borderId="0" xfId="0" applyFont="1" applyBorder="1" applyAlignment="1"/>
    <xf numFmtId="44" fontId="18" fillId="0" borderId="23" xfId="4" applyFont="1" applyBorder="1"/>
    <xf numFmtId="0" fontId="19" fillId="0" borderId="0" xfId="0" applyFont="1" applyAlignment="1">
      <alignment vertical="top"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4" fontId="10" fillId="0" borderId="6" xfId="0" applyNumberFormat="1" applyFont="1" applyBorder="1" applyAlignment="1">
      <alignment horizontal="center" vertical="center" wrapText="1"/>
    </xf>
    <xf numFmtId="0" fontId="7" fillId="0" borderId="0" xfId="0" applyFont="1" applyAlignment="1">
      <alignment horizontal="justify" vertical="top" wrapText="1"/>
    </xf>
    <xf numFmtId="0" fontId="10" fillId="0" borderId="6"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Border="1" applyAlignment="1">
      <alignment horizontal="justify" vertical="center" wrapText="1"/>
    </xf>
    <xf numFmtId="0" fontId="4" fillId="0" borderId="1" xfId="0" applyFont="1" applyBorder="1" applyAlignment="1">
      <alignment horizontal="center" vertical="center"/>
    </xf>
    <xf numFmtId="0" fontId="0" fillId="0" borderId="3" xfId="0" applyFont="1" applyBorder="1" applyAlignment="1">
      <alignment horizontal="center" vertical="center"/>
    </xf>
    <xf numFmtId="0" fontId="5" fillId="0" borderId="39" xfId="0" applyFont="1" applyBorder="1" applyAlignment="1">
      <alignment horizontal="center" vertical="center"/>
    </xf>
    <xf numFmtId="0" fontId="0" fillId="0" borderId="5" xfId="0" applyFont="1" applyBorder="1" applyAlignment="1">
      <alignment horizontal="center" vertical="center"/>
    </xf>
    <xf numFmtId="0" fontId="6" fillId="0" borderId="40" xfId="0" applyFont="1" applyBorder="1" applyAlignment="1">
      <alignment horizontal="left" vertical="center"/>
    </xf>
    <xf numFmtId="0" fontId="0" fillId="0" borderId="42" xfId="0" applyFont="1" applyBorder="1" applyAlignment="1">
      <alignment wrapText="1"/>
    </xf>
    <xf numFmtId="0" fontId="0" fillId="0" borderId="23" xfId="0" applyFont="1" applyBorder="1" applyAlignment="1">
      <alignment wrapText="1"/>
    </xf>
    <xf numFmtId="0" fontId="0" fillId="0" borderId="43" xfId="0" applyFont="1" applyBorder="1" applyAlignment="1">
      <alignment wrapText="1"/>
    </xf>
    <xf numFmtId="0" fontId="0" fillId="3" borderId="40" xfId="0" applyFont="1" applyFill="1" applyBorder="1" applyAlignment="1">
      <alignment horizontal="left" vertical="center"/>
    </xf>
    <xf numFmtId="0" fontId="0" fillId="0" borderId="40" xfId="0" applyFont="1" applyBorder="1" applyAlignment="1">
      <alignment horizontal="lef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3" borderId="3" xfId="0" applyFont="1" applyFill="1" applyBorder="1" applyAlignment="1">
      <alignment horizontal="left" vertical="center"/>
    </xf>
    <xf numFmtId="0" fontId="0" fillId="0" borderId="40" xfId="0" applyFont="1" applyBorder="1" applyAlignment="1">
      <alignment horizontal="left" vertical="center" wrapText="1"/>
    </xf>
    <xf numFmtId="0" fontId="0" fillId="0" borderId="61" xfId="0" applyFont="1" applyBorder="1" applyAlignment="1">
      <alignment horizontal="left" vertical="center"/>
    </xf>
    <xf numFmtId="0" fontId="0" fillId="0" borderId="4"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2" fillId="0" borderId="37" xfId="0" applyFont="1" applyBorder="1" applyAlignment="1">
      <alignment horizontal="center" vertical="center"/>
    </xf>
    <xf numFmtId="0" fontId="3" fillId="0" borderId="38" xfId="0" applyFont="1" applyBorder="1" applyAlignment="1">
      <alignment horizontal="center" vertical="center"/>
    </xf>
    <xf numFmtId="0" fontId="14" fillId="4" borderId="29"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22" fillId="0" borderId="0" xfId="0" applyFont="1" applyAlignment="1">
      <alignment horizontal="left" vertical="center" wrapText="1"/>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5" xfId="0" applyFont="1" applyFill="1" applyBorder="1" applyAlignment="1">
      <alignment horizontal="center"/>
    </xf>
    <xf numFmtId="0" fontId="17" fillId="4" borderId="33"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36" xfId="0" applyFont="1" applyFill="1" applyBorder="1" applyAlignment="1">
      <alignment horizontal="center" vertical="center"/>
    </xf>
    <xf numFmtId="0" fontId="19" fillId="0" borderId="5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7" fillId="0" borderId="0" xfId="0" applyFont="1" applyFill="1" applyBorder="1" applyAlignment="1">
      <alignment horizontal="center"/>
    </xf>
    <xf numFmtId="0" fontId="0" fillId="0" borderId="0" xfId="0"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9" fillId="0" borderId="49"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27" fillId="0" borderId="0" xfId="0" applyFont="1" applyBorder="1" applyAlignment="1">
      <alignment horizontal="left"/>
    </xf>
    <xf numFmtId="0" fontId="14" fillId="0" borderId="23" xfId="0" applyFont="1" applyBorder="1" applyAlignment="1">
      <alignment horizontal="center" vertical="center" wrapText="1"/>
    </xf>
    <xf numFmtId="0" fontId="14" fillId="0" borderId="23" xfId="0" applyFont="1" applyBorder="1" applyAlignment="1">
      <alignment horizontal="center"/>
    </xf>
    <xf numFmtId="0" fontId="18" fillId="0" borderId="23" xfId="0" applyFont="1" applyBorder="1" applyAlignment="1">
      <alignment horizontal="center"/>
    </xf>
    <xf numFmtId="0" fontId="27" fillId="0" borderId="0" xfId="0" applyFont="1" applyBorder="1" applyAlignment="1">
      <alignment horizontal="center"/>
    </xf>
  </cellXfs>
  <cellStyles count="8">
    <cellStyle name="Excel_BuiltIn_Comma" xfId="1"/>
    <cellStyle name="Heading" xfId="2"/>
    <cellStyle name="Heading1" xfId="3"/>
    <cellStyle name="Moeda" xfId="4" builtinId="4"/>
    <cellStyle name="Normal" xfId="0" builtinId="0" customBuiltin="1"/>
    <cellStyle name="Result" xfId="5"/>
    <cellStyle name="Result2" xfId="6"/>
    <cellStyle name="Vírgula" xfId="7"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1</xdr:row>
      <xdr:rowOff>0</xdr:rowOff>
    </xdr:to>
    <xdr:pic>
      <xdr:nvPicPr>
        <xdr:cNvPr id="7"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9"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403573</xdr:colOff>
      <xdr:row>0</xdr:row>
      <xdr:rowOff>1332637</xdr:rowOff>
    </xdr:to>
    <xdr:pic>
      <xdr:nvPicPr>
        <xdr:cNvPr id="14"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0</xdr:rowOff>
    </xdr:from>
    <xdr:to>
      <xdr:col>8</xdr:col>
      <xdr:colOff>416621</xdr:colOff>
      <xdr:row>0</xdr:row>
      <xdr:rowOff>1332637</xdr:rowOff>
    </xdr:to>
    <xdr:pic>
      <xdr:nvPicPr>
        <xdr:cNvPr id="1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6644"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abSelected="1" workbookViewId="0">
      <selection activeCell="E6" sqref="E6"/>
    </sheetView>
  </sheetViews>
  <sheetFormatPr defaultColWidth="5.125" defaultRowHeight="42.75" customHeight="1"/>
  <cols>
    <col min="1" max="2" width="7.625" customWidth="1"/>
    <col min="3" max="3" width="36.125" customWidth="1"/>
    <col min="4" max="4" width="26.125" customWidth="1"/>
    <col min="5" max="5" width="38.5" customWidth="1"/>
    <col min="6" max="255" width="7.625" customWidth="1"/>
  </cols>
  <sheetData>
    <row r="1" spans="1:5" ht="86.25" customHeight="1">
      <c r="A1" s="91"/>
      <c r="B1" s="92"/>
      <c r="C1" s="92"/>
      <c r="D1" s="93"/>
    </row>
    <row r="2" spans="1:5" ht="50.25" customHeight="1">
      <c r="A2" s="35" t="s">
        <v>0</v>
      </c>
      <c r="B2" s="96" t="s">
        <v>1</v>
      </c>
      <c r="C2" s="96"/>
      <c r="D2" s="36"/>
    </row>
    <row r="3" spans="1:5" ht="36" customHeight="1">
      <c r="A3" s="37" t="s">
        <v>2</v>
      </c>
      <c r="B3" s="96" t="s">
        <v>3</v>
      </c>
      <c r="C3" s="96"/>
      <c r="D3" s="38" t="s">
        <v>105</v>
      </c>
    </row>
    <row r="4" spans="1:5" ht="156">
      <c r="A4" s="37" t="s">
        <v>4</v>
      </c>
      <c r="B4" s="96" t="s">
        <v>5</v>
      </c>
      <c r="C4" s="96"/>
      <c r="D4" s="39"/>
      <c r="E4" s="90" t="s">
        <v>134</v>
      </c>
    </row>
    <row r="5" spans="1:5" ht="75.75" customHeight="1">
      <c r="A5" s="37" t="s">
        <v>6</v>
      </c>
      <c r="B5" s="94" t="s">
        <v>7</v>
      </c>
      <c r="C5" s="94"/>
      <c r="D5" s="40" t="s">
        <v>142</v>
      </c>
    </row>
    <row r="6" spans="1:5" ht="75.75" customHeight="1">
      <c r="A6" s="37" t="s">
        <v>8</v>
      </c>
      <c r="B6" s="94" t="s">
        <v>10</v>
      </c>
      <c r="C6" s="94"/>
      <c r="D6" s="41" t="s">
        <v>108</v>
      </c>
    </row>
    <row r="7" spans="1:5" ht="51" customHeight="1">
      <c r="A7" s="37" t="s">
        <v>9</v>
      </c>
      <c r="B7" s="94" t="s">
        <v>126</v>
      </c>
      <c r="C7" s="94"/>
      <c r="D7" s="83">
        <f>Resumo!O17</f>
        <v>0</v>
      </c>
    </row>
    <row r="8" spans="1:5" ht="14.25">
      <c r="A8" s="95" t="s">
        <v>106</v>
      </c>
      <c r="B8" s="95"/>
      <c r="C8" s="95"/>
      <c r="D8" s="95"/>
    </row>
    <row r="9" spans="1:5" ht="14.25"/>
    <row r="10" spans="1:5" ht="14.25"/>
    <row r="11" spans="1:5" ht="14.25"/>
    <row r="12" spans="1:5" ht="14.25"/>
    <row r="13" spans="1:5" ht="14.25"/>
    <row r="14" spans="1:5" ht="14.25"/>
    <row r="15" spans="1:5" ht="14.25"/>
  </sheetData>
  <mergeCells count="8">
    <mergeCell ref="A1:D1"/>
    <mergeCell ref="B6:C6"/>
    <mergeCell ref="B7:C7"/>
    <mergeCell ref="A8:D8"/>
    <mergeCell ref="B2:C2"/>
    <mergeCell ref="B3:C3"/>
    <mergeCell ref="B4:C4"/>
    <mergeCell ref="B5:C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69" workbookViewId="0">
      <selection activeCell="B33" sqref="B33:C33"/>
    </sheetView>
  </sheetViews>
  <sheetFormatPr defaultColWidth="10.25" defaultRowHeight="14.25"/>
  <cols>
    <col min="1" max="1" width="15.75" style="20" bestFit="1" customWidth="1"/>
    <col min="2" max="2" width="53.25" style="20" customWidth="1"/>
    <col min="3" max="3" width="24.75" style="20" customWidth="1"/>
    <col min="4" max="4" width="25.5" style="20" customWidth="1"/>
    <col min="5" max="5" width="11.5" style="20" bestFit="1" customWidth="1"/>
    <col min="6" max="16384" width="10.25" style="20"/>
  </cols>
  <sheetData>
    <row r="1" spans="1:5" ht="108.75" customHeight="1" thickTop="1" thickBot="1">
      <c r="A1" s="104"/>
      <c r="B1" s="105"/>
      <c r="C1" s="105"/>
      <c r="D1" s="105"/>
      <c r="E1" s="106"/>
    </row>
    <row r="2" spans="1:5" ht="16.5" thickTop="1">
      <c r="A2" s="118" t="s">
        <v>41</v>
      </c>
      <c r="B2" s="118"/>
      <c r="C2" s="118"/>
      <c r="D2" s="118"/>
      <c r="E2" s="118"/>
    </row>
    <row r="3" spans="1:5" ht="15.75" thickBot="1">
      <c r="A3" s="119" t="s">
        <v>131</v>
      </c>
      <c r="B3" s="119"/>
      <c r="C3" s="119"/>
      <c r="D3" s="119"/>
      <c r="E3" s="119"/>
    </row>
    <row r="4" spans="1:5" ht="7.5" customHeight="1" thickBot="1">
      <c r="A4" s="100"/>
      <c r="B4" s="100"/>
      <c r="C4" s="100"/>
      <c r="D4" s="100"/>
      <c r="E4" s="100"/>
    </row>
    <row r="5" spans="1:5" ht="14.1" customHeight="1" thickBot="1">
      <c r="A5" s="100"/>
      <c r="B5" s="100"/>
      <c r="C5" s="100"/>
      <c r="D5" s="100"/>
      <c r="E5" s="21" t="s">
        <v>42</v>
      </c>
    </row>
    <row r="6" spans="1:5" ht="14.1" customHeight="1">
      <c r="A6" s="101" t="s">
        <v>43</v>
      </c>
      <c r="B6" s="101"/>
      <c r="C6" s="101"/>
      <c r="D6" s="101"/>
      <c r="E6" s="101"/>
    </row>
    <row r="7" spans="1:5" ht="15" thickBot="1">
      <c r="A7" s="102" t="s">
        <v>44</v>
      </c>
      <c r="B7" s="108" t="s">
        <v>125</v>
      </c>
      <c r="C7" s="113"/>
      <c r="D7" s="114"/>
      <c r="E7" s="22">
        <v>0</v>
      </c>
    </row>
    <row r="8" spans="1:5" ht="15.75" customHeight="1" thickBot="1">
      <c r="A8" s="102"/>
      <c r="B8" s="108" t="s">
        <v>128</v>
      </c>
      <c r="C8" s="114"/>
      <c r="D8" s="87">
        <v>0.4</v>
      </c>
      <c r="E8" s="22">
        <v>0</v>
      </c>
    </row>
    <row r="9" spans="1:5" ht="15" thickBot="1">
      <c r="A9" s="102"/>
      <c r="B9" s="115" t="s">
        <v>45</v>
      </c>
      <c r="C9" s="116"/>
      <c r="D9" s="117"/>
      <c r="E9" s="23"/>
    </row>
    <row r="10" spans="1:5" ht="15" thickBot="1">
      <c r="A10" s="102"/>
      <c r="B10" s="99" t="s">
        <v>46</v>
      </c>
      <c r="C10" s="99"/>
      <c r="D10" s="99"/>
      <c r="E10" s="24">
        <f>(SUM(E7:E9))</f>
        <v>0</v>
      </c>
    </row>
    <row r="11" spans="1:5" ht="7.5" customHeight="1" thickBot="1">
      <c r="A11" s="100"/>
      <c r="B11" s="100"/>
      <c r="C11" s="100"/>
      <c r="D11" s="100"/>
      <c r="E11" s="100"/>
    </row>
    <row r="12" spans="1:5">
      <c r="A12" s="101" t="s">
        <v>47</v>
      </c>
      <c r="B12" s="101"/>
      <c r="C12" s="101"/>
      <c r="D12" s="101"/>
      <c r="E12" s="101"/>
    </row>
    <row r="13" spans="1:5" ht="15.75" thickBot="1">
      <c r="A13" s="102" t="s">
        <v>48</v>
      </c>
      <c r="B13" s="108" t="s">
        <v>136</v>
      </c>
      <c r="C13" s="108"/>
      <c r="D13" s="108"/>
      <c r="E13" s="22">
        <v>0</v>
      </c>
    </row>
    <row r="14" spans="1:5" ht="15.75" thickBot="1">
      <c r="A14" s="102"/>
      <c r="B14" s="108" t="s">
        <v>137</v>
      </c>
      <c r="C14" s="108"/>
      <c r="D14" s="108"/>
      <c r="E14" s="22">
        <v>0</v>
      </c>
    </row>
    <row r="15" spans="1:5" ht="15.75" thickBot="1">
      <c r="A15" s="102"/>
      <c r="B15" s="108" t="s">
        <v>138</v>
      </c>
      <c r="C15" s="108"/>
      <c r="D15" s="108"/>
      <c r="E15" s="22">
        <v>0</v>
      </c>
    </row>
    <row r="16" spans="1:5" ht="15.75" thickBot="1">
      <c r="A16" s="102"/>
      <c r="B16" s="108" t="s">
        <v>139</v>
      </c>
      <c r="C16" s="108"/>
      <c r="D16" s="108"/>
      <c r="E16" s="22">
        <v>0</v>
      </c>
    </row>
    <row r="17" spans="1:8" ht="15.75" thickBot="1">
      <c r="A17" s="102"/>
      <c r="B17" s="108" t="s">
        <v>140</v>
      </c>
      <c r="C17" s="108"/>
      <c r="D17" s="108"/>
      <c r="E17" s="22">
        <v>0</v>
      </c>
      <c r="H17" s="25"/>
    </row>
    <row r="18" spans="1:8" ht="15" thickBot="1">
      <c r="A18" s="102"/>
      <c r="B18" s="99" t="s">
        <v>49</v>
      </c>
      <c r="C18" s="99"/>
      <c r="D18" s="99"/>
      <c r="E18" s="24">
        <f>SUM(E13:E17)</f>
        <v>0</v>
      </c>
    </row>
    <row r="19" spans="1:8" ht="7.5" customHeight="1" thickBot="1">
      <c r="A19" s="100"/>
      <c r="B19" s="100"/>
      <c r="C19" s="100"/>
      <c r="D19" s="100"/>
      <c r="E19" s="100"/>
    </row>
    <row r="20" spans="1:8">
      <c r="A20" s="101" t="s">
        <v>50</v>
      </c>
      <c r="B20" s="101"/>
      <c r="C20" s="101"/>
      <c r="D20" s="101"/>
      <c r="E20" s="101"/>
    </row>
    <row r="21" spans="1:8" ht="30" customHeight="1" thickBot="1">
      <c r="A21" s="102" t="s">
        <v>51</v>
      </c>
      <c r="B21" s="112" t="s">
        <v>135</v>
      </c>
      <c r="C21" s="112"/>
      <c r="D21" s="112"/>
      <c r="E21" s="22">
        <v>0</v>
      </c>
    </row>
    <row r="22" spans="1:8" ht="15" thickBot="1">
      <c r="A22" s="102"/>
      <c r="B22" s="108" t="s">
        <v>45</v>
      </c>
      <c r="C22" s="108"/>
      <c r="D22" s="108"/>
      <c r="E22" s="22">
        <v>0</v>
      </c>
    </row>
    <row r="23" spans="1:8" ht="15" thickBot="1">
      <c r="A23" s="102"/>
      <c r="B23" s="99" t="s">
        <v>52</v>
      </c>
      <c r="C23" s="99"/>
      <c r="D23" s="99"/>
      <c r="E23" s="24">
        <f>SUM(E21:E22)</f>
        <v>0</v>
      </c>
    </row>
    <row r="24" spans="1:8" ht="7.5" customHeight="1" thickBot="1">
      <c r="A24" s="100"/>
      <c r="B24" s="100"/>
      <c r="C24" s="100"/>
      <c r="D24" s="100"/>
      <c r="E24" s="100"/>
    </row>
    <row r="25" spans="1:8" ht="15" thickBot="1">
      <c r="A25" s="101" t="s">
        <v>53</v>
      </c>
      <c r="B25" s="101"/>
      <c r="C25" s="101"/>
      <c r="D25" s="101"/>
      <c r="E25" s="101"/>
    </row>
    <row r="26" spans="1:8">
      <c r="A26" s="109" t="s">
        <v>54</v>
      </c>
      <c r="B26" s="109"/>
      <c r="C26" s="109"/>
      <c r="D26" s="109"/>
      <c r="E26" s="109"/>
    </row>
    <row r="27" spans="1:8" ht="15" thickBot="1">
      <c r="A27" s="102" t="s">
        <v>55</v>
      </c>
      <c r="B27" s="108" t="s">
        <v>56</v>
      </c>
      <c r="C27" s="108"/>
      <c r="D27" s="26">
        <v>0</v>
      </c>
      <c r="E27" s="23">
        <f>E10*D27</f>
        <v>0</v>
      </c>
    </row>
    <row r="28" spans="1:8" ht="15" thickBot="1">
      <c r="A28" s="102"/>
      <c r="B28" s="108" t="s">
        <v>57</v>
      </c>
      <c r="C28" s="108"/>
      <c r="D28" s="26">
        <v>0</v>
      </c>
      <c r="E28" s="23">
        <f>E10*D28</f>
        <v>0</v>
      </c>
    </row>
    <row r="29" spans="1:8" ht="15" thickBot="1">
      <c r="A29" s="102"/>
      <c r="B29" s="108" t="s">
        <v>58</v>
      </c>
      <c r="C29" s="108"/>
      <c r="D29" s="26">
        <v>0</v>
      </c>
      <c r="E29" s="23">
        <f>E10*D29</f>
        <v>0</v>
      </c>
    </row>
    <row r="30" spans="1:8" ht="15" thickBot="1">
      <c r="A30" s="102"/>
      <c r="B30" s="108" t="s">
        <v>59</v>
      </c>
      <c r="C30" s="108"/>
      <c r="D30" s="26">
        <v>0</v>
      </c>
      <c r="E30" s="23">
        <f>E10*D30</f>
        <v>0</v>
      </c>
    </row>
    <row r="31" spans="1:8" ht="15" thickBot="1">
      <c r="A31" s="102"/>
      <c r="B31" s="108" t="s">
        <v>60</v>
      </c>
      <c r="C31" s="108"/>
      <c r="D31" s="26">
        <v>0</v>
      </c>
      <c r="E31" s="23">
        <f>E10*D31</f>
        <v>0</v>
      </c>
    </row>
    <row r="32" spans="1:8" ht="15" thickBot="1">
      <c r="A32" s="102"/>
      <c r="B32" s="108" t="s">
        <v>61</v>
      </c>
      <c r="C32" s="108"/>
      <c r="D32" s="26">
        <v>0</v>
      </c>
      <c r="E32" s="23">
        <f>E10*D32</f>
        <v>0</v>
      </c>
    </row>
    <row r="33" spans="1:5" ht="15" thickBot="1">
      <c r="A33" s="102"/>
      <c r="B33" s="108" t="s">
        <v>143</v>
      </c>
      <c r="C33" s="108"/>
      <c r="D33" s="26">
        <v>0</v>
      </c>
      <c r="E33" s="23">
        <f>E10*D33</f>
        <v>0</v>
      </c>
    </row>
    <row r="34" spans="1:5" ht="15" thickBot="1">
      <c r="A34" s="102"/>
      <c r="B34" s="108" t="s">
        <v>62</v>
      </c>
      <c r="C34" s="108"/>
      <c r="D34" s="26">
        <v>0</v>
      </c>
      <c r="E34" s="23">
        <f>E10*D34</f>
        <v>0</v>
      </c>
    </row>
    <row r="35" spans="1:5" ht="15" thickBot="1">
      <c r="A35" s="102"/>
      <c r="B35" s="110" t="s">
        <v>63</v>
      </c>
      <c r="C35" s="110"/>
      <c r="D35" s="27">
        <f>SUM(D27:D34)</f>
        <v>0</v>
      </c>
      <c r="E35" s="28">
        <f>E10*D35</f>
        <v>0</v>
      </c>
    </row>
    <row r="36" spans="1:5">
      <c r="A36" s="109" t="s">
        <v>64</v>
      </c>
      <c r="B36" s="109"/>
      <c r="C36" s="109"/>
      <c r="D36" s="109"/>
      <c r="E36" s="109"/>
    </row>
    <row r="37" spans="1:5" ht="15" thickBot="1">
      <c r="A37" s="102" t="s">
        <v>65</v>
      </c>
      <c r="B37" s="107" t="s">
        <v>66</v>
      </c>
      <c r="C37" s="107"/>
      <c r="D37" s="26">
        <v>0</v>
      </c>
      <c r="E37" s="23">
        <f>ROUND((E10*D37),2)</f>
        <v>0</v>
      </c>
    </row>
    <row r="38" spans="1:5" ht="15" thickBot="1">
      <c r="A38" s="102"/>
      <c r="B38" s="111" t="s">
        <v>67</v>
      </c>
      <c r="C38" s="111"/>
      <c r="D38" s="29">
        <v>0</v>
      </c>
      <c r="E38" s="23">
        <f>ROUND((E10*D38),2)</f>
        <v>0</v>
      </c>
    </row>
    <row r="39" spans="1:5" ht="15" thickBot="1">
      <c r="A39" s="102"/>
      <c r="B39" s="108" t="s">
        <v>68</v>
      </c>
      <c r="C39" s="108"/>
      <c r="D39" s="108"/>
      <c r="E39" s="23">
        <f>(E37+E38)*D35</f>
        <v>0</v>
      </c>
    </row>
    <row r="40" spans="1:5" ht="15" thickBot="1">
      <c r="A40" s="102"/>
      <c r="B40" s="110" t="s">
        <v>69</v>
      </c>
      <c r="C40" s="110"/>
      <c r="D40" s="110"/>
      <c r="E40" s="28">
        <f>SUM(E37:E39)</f>
        <v>0</v>
      </c>
    </row>
    <row r="41" spans="1:5">
      <c r="A41" s="109" t="s">
        <v>70</v>
      </c>
      <c r="B41" s="109"/>
      <c r="C41" s="109"/>
      <c r="D41" s="109"/>
      <c r="E41" s="109"/>
    </row>
    <row r="42" spans="1:5" ht="15" thickBot="1">
      <c r="A42" s="102" t="s">
        <v>71</v>
      </c>
      <c r="B42" s="108" t="s">
        <v>72</v>
      </c>
      <c r="C42" s="108"/>
      <c r="D42" s="26">
        <v>0</v>
      </c>
      <c r="E42" s="23">
        <f>(((E10+E10/3)*(4/12))/12)*D42</f>
        <v>0</v>
      </c>
    </row>
    <row r="43" spans="1:5" ht="15" thickBot="1">
      <c r="A43" s="102"/>
      <c r="B43" s="108" t="s">
        <v>73</v>
      </c>
      <c r="C43" s="108"/>
      <c r="D43" s="108"/>
      <c r="E43" s="23">
        <f>E42*D35</f>
        <v>0</v>
      </c>
    </row>
    <row r="44" spans="1:5" ht="15" thickBot="1">
      <c r="A44" s="102"/>
      <c r="B44" s="108" t="s">
        <v>74</v>
      </c>
      <c r="C44" s="108"/>
      <c r="D44" s="108"/>
      <c r="E44" s="23">
        <f>(((E10+E10/12)*(4/12))*D42)*D35</f>
        <v>0</v>
      </c>
    </row>
    <row r="45" spans="1:5" ht="15" thickBot="1">
      <c r="A45" s="102"/>
      <c r="B45" s="110" t="s">
        <v>75</v>
      </c>
      <c r="C45" s="110"/>
      <c r="D45" s="110"/>
      <c r="E45" s="28">
        <f>SUM(E42:E44)</f>
        <v>0</v>
      </c>
    </row>
    <row r="46" spans="1:5">
      <c r="A46" s="109" t="s">
        <v>76</v>
      </c>
      <c r="B46" s="109"/>
      <c r="C46" s="109"/>
      <c r="D46" s="109"/>
      <c r="E46" s="109"/>
    </row>
    <row r="47" spans="1:5" ht="48.75" thickBot="1">
      <c r="A47" s="102" t="s">
        <v>77</v>
      </c>
      <c r="B47" s="85" t="s">
        <v>127</v>
      </c>
      <c r="C47" s="26">
        <v>0</v>
      </c>
      <c r="D47" s="86">
        <f>1/12</f>
        <v>8.3333333333333329E-2</v>
      </c>
      <c r="E47" s="23">
        <f>C47*D47*E10</f>
        <v>0</v>
      </c>
    </row>
    <row r="48" spans="1:5" ht="15" thickBot="1">
      <c r="A48" s="102"/>
      <c r="B48" s="108" t="s">
        <v>78</v>
      </c>
      <c r="C48" s="108"/>
      <c r="D48" s="108"/>
      <c r="E48" s="23">
        <f>E47*D32</f>
        <v>0</v>
      </c>
    </row>
    <row r="49" spans="1:5" ht="15" thickBot="1">
      <c r="A49" s="102"/>
      <c r="B49" s="108" t="s">
        <v>79</v>
      </c>
      <c r="C49" s="108"/>
      <c r="D49" s="108"/>
      <c r="E49" s="23">
        <f>(((E10*0.5)*D32)*C47)</f>
        <v>0</v>
      </c>
    </row>
    <row r="50" spans="1:5" ht="48.75" thickBot="1">
      <c r="A50" s="102"/>
      <c r="B50" s="85" t="s">
        <v>130</v>
      </c>
      <c r="C50" s="26">
        <v>0</v>
      </c>
      <c r="D50" s="86">
        <f>1/30*7/12</f>
        <v>1.9444444444444445E-2</v>
      </c>
      <c r="E50" s="23">
        <f>C50*D50*E10</f>
        <v>0</v>
      </c>
    </row>
    <row r="51" spans="1:5" ht="15" thickBot="1">
      <c r="A51" s="102"/>
      <c r="B51" s="108" t="s">
        <v>80</v>
      </c>
      <c r="C51" s="108"/>
      <c r="D51" s="108"/>
      <c r="E51" s="23">
        <f>E50*D35</f>
        <v>0</v>
      </c>
    </row>
    <row r="52" spans="1:5" ht="15" thickBot="1">
      <c r="A52" s="102"/>
      <c r="B52" s="108" t="s">
        <v>81</v>
      </c>
      <c r="C52" s="108"/>
      <c r="D52" s="108"/>
      <c r="E52" s="23">
        <f>((E10*0.5)*D32)*C50</f>
        <v>0</v>
      </c>
    </row>
    <row r="53" spans="1:5" ht="15" thickBot="1">
      <c r="A53" s="102"/>
      <c r="B53" s="110" t="s">
        <v>82</v>
      </c>
      <c r="C53" s="110"/>
      <c r="D53" s="110"/>
      <c r="E53" s="28">
        <f>(SUM(E47:E52))</f>
        <v>0</v>
      </c>
    </row>
    <row r="54" spans="1:5">
      <c r="A54" s="109" t="s">
        <v>83</v>
      </c>
      <c r="B54" s="109"/>
      <c r="C54" s="109"/>
      <c r="D54" s="109"/>
      <c r="E54" s="109"/>
    </row>
    <row r="55" spans="1:5" ht="15" thickBot="1">
      <c r="A55" s="102" t="s">
        <v>84</v>
      </c>
      <c r="B55" s="107" t="s">
        <v>85</v>
      </c>
      <c r="C55" s="107"/>
      <c r="D55" s="26">
        <v>0</v>
      </c>
      <c r="E55" s="23">
        <f>ROUND((E10*D55),2)</f>
        <v>0</v>
      </c>
    </row>
    <row r="56" spans="1:5" ht="15" thickBot="1">
      <c r="A56" s="102"/>
      <c r="B56" s="108" t="s">
        <v>104</v>
      </c>
      <c r="C56" s="108"/>
      <c r="D56" s="30">
        <v>0</v>
      </c>
      <c r="E56" s="23">
        <f>((E10/30)/12)*D56</f>
        <v>0</v>
      </c>
    </row>
    <row r="57" spans="1:5" ht="15" thickBot="1">
      <c r="A57" s="102"/>
      <c r="B57" s="108" t="s">
        <v>86</v>
      </c>
      <c r="C57" s="108"/>
      <c r="D57" s="26">
        <v>0</v>
      </c>
      <c r="E57" s="23">
        <f>(((E10/30)/12)*5)*D57</f>
        <v>0</v>
      </c>
    </row>
    <row r="58" spans="1:5" ht="15" thickBot="1">
      <c r="A58" s="102"/>
      <c r="B58" s="108" t="s">
        <v>87</v>
      </c>
      <c r="C58" s="108"/>
      <c r="D58" s="26">
        <v>0</v>
      </c>
      <c r="E58" s="23">
        <f>(((E10/30)/12)*15)*D58</f>
        <v>0</v>
      </c>
    </row>
    <row r="59" spans="1:5" ht="15" thickBot="1">
      <c r="A59" s="102"/>
      <c r="B59" s="107" t="s">
        <v>103</v>
      </c>
      <c r="C59" s="107"/>
      <c r="D59" s="30">
        <v>0</v>
      </c>
      <c r="E59" s="23">
        <f>((E10/30)/12)*D59</f>
        <v>0</v>
      </c>
    </row>
    <row r="60" spans="1:5" ht="15" thickBot="1">
      <c r="A60" s="102"/>
      <c r="B60" s="108" t="s">
        <v>88</v>
      </c>
      <c r="C60" s="108"/>
      <c r="D60" s="108"/>
      <c r="E60" s="23">
        <f>SUM(E55:E59)*D35</f>
        <v>0</v>
      </c>
    </row>
    <row r="61" spans="1:5" ht="15" thickBot="1">
      <c r="A61" s="102"/>
      <c r="B61" s="110" t="s">
        <v>89</v>
      </c>
      <c r="C61" s="110"/>
      <c r="D61" s="110"/>
      <c r="E61" s="28">
        <f>SUM(E55:E60)</f>
        <v>0</v>
      </c>
    </row>
    <row r="62" spans="1:5" ht="15" thickBot="1">
      <c r="A62" s="31"/>
      <c r="B62" s="99" t="s">
        <v>90</v>
      </c>
      <c r="C62" s="99"/>
      <c r="D62" s="99"/>
      <c r="E62" s="24">
        <f>(E35+E40+E45+E53+E61)</f>
        <v>0</v>
      </c>
    </row>
    <row r="63" spans="1:5" ht="9.4" customHeight="1" thickBot="1">
      <c r="A63" s="100"/>
      <c r="B63" s="100"/>
      <c r="C63" s="100"/>
      <c r="D63" s="100"/>
      <c r="E63" s="100"/>
    </row>
    <row r="64" spans="1:5">
      <c r="A64" s="101" t="s">
        <v>91</v>
      </c>
      <c r="B64" s="101"/>
      <c r="C64" s="101"/>
      <c r="D64" s="101"/>
      <c r="E64" s="101"/>
    </row>
    <row r="65" spans="1:5" ht="15" thickBot="1">
      <c r="A65" s="102" t="s">
        <v>92</v>
      </c>
      <c r="B65" s="108" t="s">
        <v>93</v>
      </c>
      <c r="C65" s="108"/>
      <c r="D65" s="26">
        <v>0</v>
      </c>
      <c r="E65" s="23">
        <f>(E10+E18+E23+E62)*D65</f>
        <v>0</v>
      </c>
    </row>
    <row r="66" spans="1:5" ht="15" thickBot="1">
      <c r="A66" s="102"/>
      <c r="B66" s="108" t="s">
        <v>94</v>
      </c>
      <c r="C66" s="108"/>
      <c r="D66" s="26">
        <v>0</v>
      </c>
      <c r="E66" s="23">
        <f>E74*D66</f>
        <v>0</v>
      </c>
    </row>
    <row r="67" spans="1:5" ht="15" thickBot="1">
      <c r="A67" s="102"/>
      <c r="B67" s="108" t="s">
        <v>95</v>
      </c>
      <c r="C67" s="108"/>
      <c r="D67" s="26">
        <v>0</v>
      </c>
      <c r="E67" s="23">
        <f>E74*D67</f>
        <v>0</v>
      </c>
    </row>
    <row r="68" spans="1:5" ht="15" thickBot="1">
      <c r="A68" s="102"/>
      <c r="B68" s="108" t="s">
        <v>96</v>
      </c>
      <c r="C68" s="108"/>
      <c r="D68" s="26">
        <v>0</v>
      </c>
      <c r="E68" s="23">
        <f>E74*D68</f>
        <v>0</v>
      </c>
    </row>
    <row r="69" spans="1:5" ht="15.75" thickBot="1">
      <c r="A69" s="102"/>
      <c r="B69" s="108" t="s">
        <v>97</v>
      </c>
      <c r="C69" s="108"/>
      <c r="D69" s="26">
        <v>0</v>
      </c>
      <c r="E69" s="32">
        <f>IF(ISERR(D69*E74),0,D69*E74)</f>
        <v>0</v>
      </c>
    </row>
    <row r="70" spans="1:5" ht="15" thickBot="1">
      <c r="A70" s="102"/>
      <c r="B70" s="103" t="s">
        <v>98</v>
      </c>
      <c r="C70" s="103"/>
      <c r="D70" s="33">
        <f>SUM(D66:D69)</f>
        <v>0</v>
      </c>
      <c r="E70" s="84"/>
    </row>
    <row r="71" spans="1:5" ht="15" thickBot="1">
      <c r="A71" s="102"/>
      <c r="B71" s="107" t="s">
        <v>99</v>
      </c>
      <c r="C71" s="107"/>
      <c r="D71" s="26">
        <v>0</v>
      </c>
      <c r="E71" s="23">
        <f>(E10+E18+E23+E62+E65)*D71</f>
        <v>0</v>
      </c>
    </row>
    <row r="72" spans="1:5" ht="15" thickBot="1">
      <c r="A72" s="102"/>
      <c r="B72" s="99" t="s">
        <v>100</v>
      </c>
      <c r="C72" s="99"/>
      <c r="D72" s="99"/>
      <c r="E72" s="24">
        <f>E65+E66+E67+E68+E69+E71</f>
        <v>0</v>
      </c>
    </row>
    <row r="73" spans="1:5" ht="7.5" customHeight="1" thickBot="1">
      <c r="A73" s="100"/>
      <c r="B73" s="100"/>
      <c r="C73" s="100"/>
      <c r="D73" s="100"/>
      <c r="E73" s="100"/>
    </row>
    <row r="74" spans="1:5" ht="16.5" thickBot="1">
      <c r="A74" s="97" t="s">
        <v>101</v>
      </c>
      <c r="B74" s="97"/>
      <c r="C74" s="97"/>
      <c r="D74" s="97"/>
      <c r="E74" s="34">
        <f>ROUND((E10+E18+E23+E62+E65+E71)/(1-(D70)),2)</f>
        <v>0</v>
      </c>
    </row>
    <row r="75" spans="1:5" ht="26.85" customHeight="1">
      <c r="A75" s="98" t="s">
        <v>102</v>
      </c>
      <c r="B75" s="98"/>
      <c r="C75" s="98"/>
      <c r="D75" s="98"/>
      <c r="E75" s="98"/>
    </row>
    <row r="76" spans="1:5" ht="15" thickBot="1"/>
    <row r="77" spans="1:5" ht="15" thickBot="1">
      <c r="B77" s="126" t="s">
        <v>109</v>
      </c>
      <c r="C77" s="127"/>
      <c r="D77" s="127"/>
      <c r="E77" s="128"/>
    </row>
    <row r="78" spans="1:5" ht="15" thickBot="1">
      <c r="B78" s="52" t="s">
        <v>111</v>
      </c>
      <c r="C78" s="53" t="s">
        <v>118</v>
      </c>
      <c r="D78" s="53" t="s">
        <v>113</v>
      </c>
      <c r="E78" s="54" t="s">
        <v>116</v>
      </c>
    </row>
    <row r="79" spans="1:5" ht="15" thickBot="1">
      <c r="B79" s="55" t="s">
        <v>110</v>
      </c>
      <c r="C79" s="66"/>
      <c r="D79" s="56">
        <v>8.3299999999999999E-2</v>
      </c>
      <c r="E79" s="77">
        <f>ROUND((E10*D79),2)</f>
        <v>0</v>
      </c>
    </row>
    <row r="80" spans="1:5" ht="15" thickBot="1">
      <c r="B80" s="57" t="s">
        <v>112</v>
      </c>
      <c r="C80" s="67"/>
      <c r="D80" s="58">
        <v>0.121</v>
      </c>
      <c r="E80" s="78">
        <f>ROUND((E10*D80),2)</f>
        <v>0</v>
      </c>
    </row>
    <row r="81" spans="2:5" ht="26.25" thickBot="1">
      <c r="B81" s="59" t="s">
        <v>117</v>
      </c>
      <c r="C81" s="66"/>
      <c r="D81" s="56">
        <v>0.05</v>
      </c>
      <c r="E81" s="77">
        <f>ROUND((E10*D81),2)</f>
        <v>0</v>
      </c>
    </row>
    <row r="82" spans="2:5">
      <c r="B82" s="120" t="s">
        <v>114</v>
      </c>
      <c r="C82" s="60" t="s">
        <v>119</v>
      </c>
      <c r="D82" s="61">
        <v>7.3899999999999993E-2</v>
      </c>
      <c r="E82" s="79">
        <f>ROUND((IF(D33=1%,E10*D82,0)),2)</f>
        <v>0</v>
      </c>
    </row>
    <row r="83" spans="2:5">
      <c r="B83" s="121"/>
      <c r="C83" s="62" t="s">
        <v>120</v>
      </c>
      <c r="D83" s="63">
        <v>7.5999999999999998E-2</v>
      </c>
      <c r="E83" s="80">
        <f>ROUND((IF(D33=2%,E10*D83,0)),2)</f>
        <v>0</v>
      </c>
    </row>
    <row r="84" spans="2:5" ht="15" thickBot="1">
      <c r="B84" s="122"/>
      <c r="C84" s="64" t="s">
        <v>121</v>
      </c>
      <c r="D84" s="65">
        <v>7.8200000000000006E-2</v>
      </c>
      <c r="E84" s="81">
        <f>ROUND((IF(D33=3%,E10*D84,0)),2)</f>
        <v>0</v>
      </c>
    </row>
    <row r="85" spans="2:5" ht="15" thickBot="1">
      <c r="B85" s="129" t="s">
        <v>115</v>
      </c>
      <c r="C85" s="130"/>
      <c r="D85" s="131"/>
      <c r="E85" s="82">
        <f>SUM(E79:E84)</f>
        <v>0</v>
      </c>
    </row>
    <row r="86" spans="2:5" ht="14.25" customHeight="1">
      <c r="B86" s="123" t="s">
        <v>122</v>
      </c>
      <c r="C86" s="123"/>
      <c r="D86" s="123"/>
      <c r="E86" s="123"/>
    </row>
    <row r="87" spans="2:5">
      <c r="B87" s="124"/>
      <c r="C87" s="124"/>
      <c r="D87" s="124"/>
      <c r="E87" s="124"/>
    </row>
    <row r="88" spans="2:5">
      <c r="B88" s="124"/>
      <c r="C88" s="124"/>
      <c r="D88" s="124"/>
      <c r="E88" s="124"/>
    </row>
    <row r="89" spans="2:5" ht="14.25" customHeight="1">
      <c r="B89" s="125" t="s">
        <v>129</v>
      </c>
      <c r="C89" s="125"/>
      <c r="D89" s="125"/>
      <c r="E89" s="125"/>
    </row>
    <row r="90" spans="2:5">
      <c r="B90" s="125"/>
      <c r="C90" s="125"/>
      <c r="D90" s="125"/>
      <c r="E90" s="125"/>
    </row>
    <row r="91" spans="2:5">
      <c r="B91" s="51"/>
      <c r="C91" s="51"/>
      <c r="D91" s="51"/>
    </row>
  </sheetData>
  <mergeCells count="87">
    <mergeCell ref="B82:B84"/>
    <mergeCell ref="B86:E88"/>
    <mergeCell ref="B89:E90"/>
    <mergeCell ref="B77:E77"/>
    <mergeCell ref="B85:D85"/>
    <mergeCell ref="A2:E2"/>
    <mergeCell ref="A3:E3"/>
    <mergeCell ref="A4:E4"/>
    <mergeCell ref="A5:D5"/>
    <mergeCell ref="A6:E6"/>
    <mergeCell ref="A7:A10"/>
    <mergeCell ref="B7:D7"/>
    <mergeCell ref="B8:C8"/>
    <mergeCell ref="B9:D9"/>
    <mergeCell ref="B10:D10"/>
    <mergeCell ref="A11:E11"/>
    <mergeCell ref="A12:E12"/>
    <mergeCell ref="A13:A18"/>
    <mergeCell ref="B13:D13"/>
    <mergeCell ref="B14:D14"/>
    <mergeCell ref="B17:D17"/>
    <mergeCell ref="B18:D18"/>
    <mergeCell ref="B15:D15"/>
    <mergeCell ref="B16:D16"/>
    <mergeCell ref="A19:E19"/>
    <mergeCell ref="A20:E20"/>
    <mergeCell ref="A21:A23"/>
    <mergeCell ref="B21:D21"/>
    <mergeCell ref="B22:D22"/>
    <mergeCell ref="B23:D23"/>
    <mergeCell ref="A24:E24"/>
    <mergeCell ref="A25:E25"/>
    <mergeCell ref="A26:E26"/>
    <mergeCell ref="A27:A35"/>
    <mergeCell ref="B27:C27"/>
    <mergeCell ref="B28:C28"/>
    <mergeCell ref="B29:C29"/>
    <mergeCell ref="B30:C30"/>
    <mergeCell ref="B31:C31"/>
    <mergeCell ref="B32:C32"/>
    <mergeCell ref="B33:C33"/>
    <mergeCell ref="B34:C34"/>
    <mergeCell ref="B35:C35"/>
    <mergeCell ref="A36:E36"/>
    <mergeCell ref="A37:A40"/>
    <mergeCell ref="B37:C37"/>
    <mergeCell ref="B38:C38"/>
    <mergeCell ref="B39:D39"/>
    <mergeCell ref="B40:D40"/>
    <mergeCell ref="A41:E41"/>
    <mergeCell ref="A42:A45"/>
    <mergeCell ref="B42:C42"/>
    <mergeCell ref="B43:D43"/>
    <mergeCell ref="B44:D44"/>
    <mergeCell ref="B45:D45"/>
    <mergeCell ref="B60:D60"/>
    <mergeCell ref="B61:D61"/>
    <mergeCell ref="A46:E46"/>
    <mergeCell ref="A47:A53"/>
    <mergeCell ref="B48:D48"/>
    <mergeCell ref="B49:D49"/>
    <mergeCell ref="B51:D51"/>
    <mergeCell ref="B52:D52"/>
    <mergeCell ref="B53:D53"/>
    <mergeCell ref="A1:E1"/>
    <mergeCell ref="B71:C71"/>
    <mergeCell ref="B72:D72"/>
    <mergeCell ref="A73:E73"/>
    <mergeCell ref="B65:C65"/>
    <mergeCell ref="B66:C66"/>
    <mergeCell ref="B67:C67"/>
    <mergeCell ref="B68:C68"/>
    <mergeCell ref="B69:C69"/>
    <mergeCell ref="A54:E54"/>
    <mergeCell ref="A55:A61"/>
    <mergeCell ref="B55:C55"/>
    <mergeCell ref="B56:C56"/>
    <mergeCell ref="B57:C57"/>
    <mergeCell ref="B58:C58"/>
    <mergeCell ref="B59:C59"/>
    <mergeCell ref="A74:D74"/>
    <mergeCell ref="A75:E75"/>
    <mergeCell ref="B62:D62"/>
    <mergeCell ref="A63:E63"/>
    <mergeCell ref="A64:E64"/>
    <mergeCell ref="A65:A72"/>
    <mergeCell ref="B70:C70"/>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opLeftCell="A2" workbookViewId="0">
      <selection activeCell="B33" sqref="B33:C33"/>
    </sheetView>
  </sheetViews>
  <sheetFormatPr defaultColWidth="10.25" defaultRowHeight="14.25"/>
  <cols>
    <col min="1" max="1" width="15.75" style="20" bestFit="1" customWidth="1"/>
    <col min="2" max="2" width="53.25" style="20" customWidth="1"/>
    <col min="3" max="3" width="24.75" style="20" customWidth="1"/>
    <col min="4" max="4" width="25.5" style="20" customWidth="1"/>
    <col min="5" max="5" width="11.5" style="20" customWidth="1"/>
    <col min="6" max="16384" width="10.25" style="20"/>
  </cols>
  <sheetData>
    <row r="1" spans="1:5" ht="108.75" customHeight="1" thickTop="1" thickBot="1">
      <c r="A1" s="104"/>
      <c r="B1" s="105"/>
      <c r="C1" s="105"/>
      <c r="D1" s="105"/>
      <c r="E1" s="106"/>
    </row>
    <row r="2" spans="1:5" ht="16.5" thickTop="1">
      <c r="A2" s="118" t="s">
        <v>41</v>
      </c>
      <c r="B2" s="118"/>
      <c r="C2" s="118"/>
      <c r="D2" s="118"/>
      <c r="E2" s="118"/>
    </row>
    <row r="3" spans="1:5" ht="15.75" thickBot="1">
      <c r="A3" s="119" t="s">
        <v>132</v>
      </c>
      <c r="B3" s="119"/>
      <c r="C3" s="119"/>
      <c r="D3" s="119"/>
      <c r="E3" s="119"/>
    </row>
    <row r="4" spans="1:5" ht="7.5" customHeight="1" thickBot="1">
      <c r="A4" s="100"/>
      <c r="B4" s="100"/>
      <c r="C4" s="100"/>
      <c r="D4" s="100"/>
      <c r="E4" s="100"/>
    </row>
    <row r="5" spans="1:5" ht="14.1" customHeight="1" thickBot="1">
      <c r="A5" s="100"/>
      <c r="B5" s="100"/>
      <c r="C5" s="100"/>
      <c r="D5" s="100"/>
      <c r="E5" s="21" t="s">
        <v>42</v>
      </c>
    </row>
    <row r="6" spans="1:5" ht="14.1" customHeight="1">
      <c r="A6" s="101" t="s">
        <v>43</v>
      </c>
      <c r="B6" s="101"/>
      <c r="C6" s="101"/>
      <c r="D6" s="101"/>
      <c r="E6" s="101"/>
    </row>
    <row r="7" spans="1:5" ht="15" thickBot="1">
      <c r="A7" s="102" t="s">
        <v>44</v>
      </c>
      <c r="B7" s="108" t="s">
        <v>125</v>
      </c>
      <c r="C7" s="113"/>
      <c r="D7" s="114"/>
      <c r="E7" s="22">
        <v>0</v>
      </c>
    </row>
    <row r="8" spans="1:5" ht="15.75" customHeight="1" thickBot="1">
      <c r="A8" s="102"/>
      <c r="B8" s="108" t="s">
        <v>128</v>
      </c>
      <c r="C8" s="114"/>
      <c r="D8" s="87">
        <v>0.4</v>
      </c>
      <c r="E8" s="22">
        <v>0</v>
      </c>
    </row>
    <row r="9" spans="1:5" ht="15" thickBot="1">
      <c r="A9" s="102"/>
      <c r="B9" s="115" t="s">
        <v>45</v>
      </c>
      <c r="C9" s="116"/>
      <c r="D9" s="117"/>
      <c r="E9" s="23"/>
    </row>
    <row r="10" spans="1:5" ht="15" thickBot="1">
      <c r="A10" s="102"/>
      <c r="B10" s="99" t="s">
        <v>46</v>
      </c>
      <c r="C10" s="99"/>
      <c r="D10" s="99"/>
      <c r="E10" s="24">
        <f>(SUM(E7:E9))</f>
        <v>0</v>
      </c>
    </row>
    <row r="11" spans="1:5" ht="7.5" customHeight="1" thickBot="1">
      <c r="A11" s="100"/>
      <c r="B11" s="100"/>
      <c r="C11" s="100"/>
      <c r="D11" s="100"/>
      <c r="E11" s="100"/>
    </row>
    <row r="12" spans="1:5">
      <c r="A12" s="101" t="s">
        <v>47</v>
      </c>
      <c r="B12" s="101"/>
      <c r="C12" s="101"/>
      <c r="D12" s="101"/>
      <c r="E12" s="101"/>
    </row>
    <row r="13" spans="1:5" ht="15.75" thickBot="1">
      <c r="A13" s="102" t="s">
        <v>48</v>
      </c>
      <c r="B13" s="108" t="s">
        <v>136</v>
      </c>
      <c r="C13" s="108"/>
      <c r="D13" s="108"/>
      <c r="E13" s="22">
        <v>0</v>
      </c>
    </row>
    <row r="14" spans="1:5" ht="15.75" thickBot="1">
      <c r="A14" s="102"/>
      <c r="B14" s="108" t="s">
        <v>137</v>
      </c>
      <c r="C14" s="108"/>
      <c r="D14" s="108"/>
      <c r="E14" s="22">
        <v>0</v>
      </c>
    </row>
    <row r="15" spans="1:5" ht="15.75" thickBot="1">
      <c r="A15" s="102"/>
      <c r="B15" s="108" t="s">
        <v>138</v>
      </c>
      <c r="C15" s="108"/>
      <c r="D15" s="108"/>
      <c r="E15" s="22">
        <v>0</v>
      </c>
    </row>
    <row r="16" spans="1:5" ht="15.75" thickBot="1">
      <c r="A16" s="102"/>
      <c r="B16" s="108" t="s">
        <v>139</v>
      </c>
      <c r="C16" s="108"/>
      <c r="D16" s="108"/>
      <c r="E16" s="22">
        <v>0</v>
      </c>
    </row>
    <row r="17" spans="1:5" ht="15.75" thickBot="1">
      <c r="A17" s="102"/>
      <c r="B17" s="108" t="s">
        <v>140</v>
      </c>
      <c r="C17" s="108"/>
      <c r="D17" s="108"/>
      <c r="E17" s="22">
        <v>0</v>
      </c>
    </row>
    <row r="18" spans="1:5" ht="15" thickBot="1">
      <c r="A18" s="102"/>
      <c r="B18" s="99" t="s">
        <v>49</v>
      </c>
      <c r="C18" s="99"/>
      <c r="D18" s="99"/>
      <c r="E18" s="24">
        <f>SUM(E13:E17)</f>
        <v>0</v>
      </c>
    </row>
    <row r="19" spans="1:5" ht="7.5" customHeight="1" thickBot="1">
      <c r="A19" s="100"/>
      <c r="B19" s="100"/>
      <c r="C19" s="100"/>
      <c r="D19" s="100"/>
      <c r="E19" s="100"/>
    </row>
    <row r="20" spans="1:5">
      <c r="A20" s="101" t="s">
        <v>50</v>
      </c>
      <c r="B20" s="101"/>
      <c r="C20" s="101"/>
      <c r="D20" s="101"/>
      <c r="E20" s="101"/>
    </row>
    <row r="21" spans="1:5" ht="30.75" customHeight="1" thickBot="1">
      <c r="A21" s="102" t="s">
        <v>51</v>
      </c>
      <c r="B21" s="112" t="s">
        <v>135</v>
      </c>
      <c r="C21" s="112"/>
      <c r="D21" s="112"/>
      <c r="E21" s="22">
        <v>0</v>
      </c>
    </row>
    <row r="22" spans="1:5" ht="15" thickBot="1">
      <c r="A22" s="102"/>
      <c r="B22" s="108" t="s">
        <v>45</v>
      </c>
      <c r="C22" s="108"/>
      <c r="D22" s="108"/>
      <c r="E22" s="22">
        <v>0</v>
      </c>
    </row>
    <row r="23" spans="1:5" ht="15" thickBot="1">
      <c r="A23" s="102"/>
      <c r="B23" s="99" t="s">
        <v>52</v>
      </c>
      <c r="C23" s="99"/>
      <c r="D23" s="99"/>
      <c r="E23" s="24">
        <f>SUM(E21:E22)</f>
        <v>0</v>
      </c>
    </row>
    <row r="24" spans="1:5" ht="7.5" customHeight="1" thickBot="1">
      <c r="A24" s="100"/>
      <c r="B24" s="100"/>
      <c r="C24" s="100"/>
      <c r="D24" s="100"/>
      <c r="E24" s="100"/>
    </row>
    <row r="25" spans="1:5" ht="15" thickBot="1">
      <c r="A25" s="101" t="s">
        <v>53</v>
      </c>
      <c r="B25" s="101"/>
      <c r="C25" s="101"/>
      <c r="D25" s="101"/>
      <c r="E25" s="101"/>
    </row>
    <row r="26" spans="1:5">
      <c r="A26" s="109" t="s">
        <v>54</v>
      </c>
      <c r="B26" s="109"/>
      <c r="C26" s="109"/>
      <c r="D26" s="109"/>
      <c r="E26" s="109"/>
    </row>
    <row r="27" spans="1:5" ht="15" thickBot="1">
      <c r="A27" s="102" t="s">
        <v>55</v>
      </c>
      <c r="B27" s="108" t="s">
        <v>56</v>
      </c>
      <c r="C27" s="108"/>
      <c r="D27" s="26">
        <v>0</v>
      </c>
      <c r="E27" s="23">
        <f>E10*D27</f>
        <v>0</v>
      </c>
    </row>
    <row r="28" spans="1:5" ht="15" thickBot="1">
      <c r="A28" s="102"/>
      <c r="B28" s="108" t="s">
        <v>57</v>
      </c>
      <c r="C28" s="108"/>
      <c r="D28" s="26">
        <v>0</v>
      </c>
      <c r="E28" s="23">
        <f>E10*D28</f>
        <v>0</v>
      </c>
    </row>
    <row r="29" spans="1:5" ht="15" thickBot="1">
      <c r="A29" s="102"/>
      <c r="B29" s="108" t="s">
        <v>58</v>
      </c>
      <c r="C29" s="108"/>
      <c r="D29" s="26">
        <v>0</v>
      </c>
      <c r="E29" s="23">
        <f>E10*D29</f>
        <v>0</v>
      </c>
    </row>
    <row r="30" spans="1:5" ht="15" thickBot="1">
      <c r="A30" s="102"/>
      <c r="B30" s="108" t="s">
        <v>59</v>
      </c>
      <c r="C30" s="108"/>
      <c r="D30" s="26">
        <v>0</v>
      </c>
      <c r="E30" s="23">
        <f>E10*D30</f>
        <v>0</v>
      </c>
    </row>
    <row r="31" spans="1:5" ht="15" thickBot="1">
      <c r="A31" s="102"/>
      <c r="B31" s="108" t="s">
        <v>60</v>
      </c>
      <c r="C31" s="108"/>
      <c r="D31" s="26">
        <v>0</v>
      </c>
      <c r="E31" s="23">
        <f>E10*D31</f>
        <v>0</v>
      </c>
    </row>
    <row r="32" spans="1:5" ht="15" thickBot="1">
      <c r="A32" s="102"/>
      <c r="B32" s="108" t="s">
        <v>61</v>
      </c>
      <c r="C32" s="108"/>
      <c r="D32" s="26">
        <v>0</v>
      </c>
      <c r="E32" s="23">
        <f>E10*D32</f>
        <v>0</v>
      </c>
    </row>
    <row r="33" spans="1:5" ht="15" thickBot="1">
      <c r="A33" s="102"/>
      <c r="B33" s="108" t="s">
        <v>143</v>
      </c>
      <c r="C33" s="108"/>
      <c r="D33" s="26">
        <v>0</v>
      </c>
      <c r="E33" s="23">
        <f>E10*D33</f>
        <v>0</v>
      </c>
    </row>
    <row r="34" spans="1:5" ht="15" thickBot="1">
      <c r="A34" s="102"/>
      <c r="B34" s="108" t="s">
        <v>62</v>
      </c>
      <c r="C34" s="108"/>
      <c r="D34" s="26">
        <v>0</v>
      </c>
      <c r="E34" s="23">
        <f>E10*D34</f>
        <v>0</v>
      </c>
    </row>
    <row r="35" spans="1:5" ht="15" thickBot="1">
      <c r="A35" s="102"/>
      <c r="B35" s="110" t="s">
        <v>63</v>
      </c>
      <c r="C35" s="110"/>
      <c r="D35" s="27">
        <f>SUM(D27:D34)</f>
        <v>0</v>
      </c>
      <c r="E35" s="28">
        <f>E10*D35</f>
        <v>0</v>
      </c>
    </row>
    <row r="36" spans="1:5">
      <c r="A36" s="109" t="s">
        <v>64</v>
      </c>
      <c r="B36" s="109"/>
      <c r="C36" s="109"/>
      <c r="D36" s="109"/>
      <c r="E36" s="109"/>
    </row>
    <row r="37" spans="1:5" ht="15" thickBot="1">
      <c r="A37" s="102" t="s">
        <v>65</v>
      </c>
      <c r="B37" s="107" t="s">
        <v>66</v>
      </c>
      <c r="C37" s="107"/>
      <c r="D37" s="26">
        <v>0</v>
      </c>
      <c r="E37" s="23">
        <f>ROUND((E10*D37),2)</f>
        <v>0</v>
      </c>
    </row>
    <row r="38" spans="1:5" ht="15" thickBot="1">
      <c r="A38" s="102"/>
      <c r="B38" s="111" t="s">
        <v>67</v>
      </c>
      <c r="C38" s="111"/>
      <c r="D38" s="29">
        <v>0</v>
      </c>
      <c r="E38" s="23">
        <f>ROUND((E10*D38),2)</f>
        <v>0</v>
      </c>
    </row>
    <row r="39" spans="1:5" ht="15" thickBot="1">
      <c r="A39" s="102"/>
      <c r="B39" s="108" t="s">
        <v>68</v>
      </c>
      <c r="C39" s="108"/>
      <c r="D39" s="108"/>
      <c r="E39" s="23">
        <f>(E37+E38)*D35</f>
        <v>0</v>
      </c>
    </row>
    <row r="40" spans="1:5" ht="15" thickBot="1">
      <c r="A40" s="102"/>
      <c r="B40" s="110" t="s">
        <v>69</v>
      </c>
      <c r="C40" s="110"/>
      <c r="D40" s="110"/>
      <c r="E40" s="28">
        <f>SUM(E37:E39)</f>
        <v>0</v>
      </c>
    </row>
    <row r="41" spans="1:5">
      <c r="A41" s="109" t="s">
        <v>70</v>
      </c>
      <c r="B41" s="109"/>
      <c r="C41" s="109"/>
      <c r="D41" s="109"/>
      <c r="E41" s="109"/>
    </row>
    <row r="42" spans="1:5" ht="15" thickBot="1">
      <c r="A42" s="102" t="s">
        <v>71</v>
      </c>
      <c r="B42" s="108" t="s">
        <v>72</v>
      </c>
      <c r="C42" s="108"/>
      <c r="D42" s="26">
        <v>0</v>
      </c>
      <c r="E42" s="23">
        <f>(((E10+E10/3)*(4/12))/12)*D42</f>
        <v>0</v>
      </c>
    </row>
    <row r="43" spans="1:5" ht="15" thickBot="1">
      <c r="A43" s="102"/>
      <c r="B43" s="108" t="s">
        <v>73</v>
      </c>
      <c r="C43" s="108"/>
      <c r="D43" s="108"/>
      <c r="E43" s="23">
        <f>E42*D35</f>
        <v>0</v>
      </c>
    </row>
    <row r="44" spans="1:5" ht="15" thickBot="1">
      <c r="A44" s="102"/>
      <c r="B44" s="108" t="s">
        <v>74</v>
      </c>
      <c r="C44" s="108"/>
      <c r="D44" s="108"/>
      <c r="E44" s="23">
        <f>(((E10+E10/12)*(4/12))*D42)*D35</f>
        <v>0</v>
      </c>
    </row>
    <row r="45" spans="1:5" ht="15" thickBot="1">
      <c r="A45" s="102"/>
      <c r="B45" s="110" t="s">
        <v>75</v>
      </c>
      <c r="C45" s="110"/>
      <c r="D45" s="110"/>
      <c r="E45" s="28">
        <f>SUM(E42:E44)</f>
        <v>0</v>
      </c>
    </row>
    <row r="46" spans="1:5">
      <c r="A46" s="109" t="s">
        <v>76</v>
      </c>
      <c r="B46" s="109"/>
      <c r="C46" s="109"/>
      <c r="D46" s="109"/>
      <c r="E46" s="109"/>
    </row>
    <row r="47" spans="1:5" ht="48.75" thickBot="1">
      <c r="A47" s="102" t="s">
        <v>77</v>
      </c>
      <c r="B47" s="85" t="s">
        <v>127</v>
      </c>
      <c r="C47" s="26">
        <v>0</v>
      </c>
      <c r="D47" s="86">
        <f>1/12</f>
        <v>8.3333333333333329E-2</v>
      </c>
      <c r="E47" s="23">
        <f>C47*D47*E10</f>
        <v>0</v>
      </c>
    </row>
    <row r="48" spans="1:5" ht="15" thickBot="1">
      <c r="A48" s="102"/>
      <c r="B48" s="108" t="s">
        <v>78</v>
      </c>
      <c r="C48" s="108"/>
      <c r="D48" s="108"/>
      <c r="E48" s="23">
        <f>E47*D32</f>
        <v>0</v>
      </c>
    </row>
    <row r="49" spans="1:5" ht="15" thickBot="1">
      <c r="A49" s="102"/>
      <c r="B49" s="108" t="s">
        <v>79</v>
      </c>
      <c r="C49" s="108"/>
      <c r="D49" s="108"/>
      <c r="E49" s="23">
        <f>(((E10*0.5)*D32)*C47)</f>
        <v>0</v>
      </c>
    </row>
    <row r="50" spans="1:5" ht="48.75" thickBot="1">
      <c r="A50" s="102"/>
      <c r="B50" s="85" t="s">
        <v>130</v>
      </c>
      <c r="C50" s="26">
        <v>0</v>
      </c>
      <c r="D50" s="86">
        <f>1/30*7/12</f>
        <v>1.9444444444444445E-2</v>
      </c>
      <c r="E50" s="23">
        <f>C50*D50*E10</f>
        <v>0</v>
      </c>
    </row>
    <row r="51" spans="1:5" ht="15" thickBot="1">
      <c r="A51" s="102"/>
      <c r="B51" s="108" t="s">
        <v>80</v>
      </c>
      <c r="C51" s="108"/>
      <c r="D51" s="108"/>
      <c r="E51" s="23">
        <f>E50*D35</f>
        <v>0</v>
      </c>
    </row>
    <row r="52" spans="1:5" ht="15" thickBot="1">
      <c r="A52" s="102"/>
      <c r="B52" s="108" t="s">
        <v>81</v>
      </c>
      <c r="C52" s="108"/>
      <c r="D52" s="108"/>
      <c r="E52" s="23">
        <f>((E10*0.5)*D32)*C50</f>
        <v>0</v>
      </c>
    </row>
    <row r="53" spans="1:5" ht="15" thickBot="1">
      <c r="A53" s="102"/>
      <c r="B53" s="110" t="s">
        <v>82</v>
      </c>
      <c r="C53" s="110"/>
      <c r="D53" s="110"/>
      <c r="E53" s="28">
        <f>(SUM(E47:E52))</f>
        <v>0</v>
      </c>
    </row>
    <row r="54" spans="1:5">
      <c r="A54" s="109" t="s">
        <v>83</v>
      </c>
      <c r="B54" s="109"/>
      <c r="C54" s="109"/>
      <c r="D54" s="109"/>
      <c r="E54" s="109"/>
    </row>
    <row r="55" spans="1:5" ht="15" thickBot="1">
      <c r="A55" s="102" t="s">
        <v>84</v>
      </c>
      <c r="B55" s="107" t="s">
        <v>85</v>
      </c>
      <c r="C55" s="107"/>
      <c r="D55" s="26">
        <v>0</v>
      </c>
      <c r="E55" s="23">
        <f>ROUND((E10*D55),2)</f>
        <v>0</v>
      </c>
    </row>
    <row r="56" spans="1:5" ht="15" thickBot="1">
      <c r="A56" s="102"/>
      <c r="B56" s="108" t="s">
        <v>104</v>
      </c>
      <c r="C56" s="108"/>
      <c r="D56" s="30">
        <v>0</v>
      </c>
      <c r="E56" s="23">
        <f>((E10/30)/12)*D56</f>
        <v>0</v>
      </c>
    </row>
    <row r="57" spans="1:5" ht="15" thickBot="1">
      <c r="A57" s="102"/>
      <c r="B57" s="108" t="s">
        <v>86</v>
      </c>
      <c r="C57" s="108"/>
      <c r="D57" s="26">
        <v>0</v>
      </c>
      <c r="E57" s="23">
        <f>(((E10/30)/12)*5)*D57</f>
        <v>0</v>
      </c>
    </row>
    <row r="58" spans="1:5" ht="15" thickBot="1">
      <c r="A58" s="102"/>
      <c r="B58" s="108" t="s">
        <v>87</v>
      </c>
      <c r="C58" s="108"/>
      <c r="D58" s="26">
        <v>0</v>
      </c>
      <c r="E58" s="23">
        <f>(((E10/30)/12)*15)*D58</f>
        <v>0</v>
      </c>
    </row>
    <row r="59" spans="1:5" ht="15" thickBot="1">
      <c r="A59" s="102"/>
      <c r="B59" s="107" t="s">
        <v>103</v>
      </c>
      <c r="C59" s="107"/>
      <c r="D59" s="30">
        <v>0</v>
      </c>
      <c r="E59" s="23">
        <f>((E10/30)/12)*D59</f>
        <v>0</v>
      </c>
    </row>
    <row r="60" spans="1:5" ht="15" thickBot="1">
      <c r="A60" s="102"/>
      <c r="B60" s="108" t="s">
        <v>88</v>
      </c>
      <c r="C60" s="108"/>
      <c r="D60" s="108"/>
      <c r="E60" s="23">
        <f>SUM(E55:E59)*D35</f>
        <v>0</v>
      </c>
    </row>
    <row r="61" spans="1:5" ht="15" thickBot="1">
      <c r="A61" s="102"/>
      <c r="B61" s="110" t="s">
        <v>89</v>
      </c>
      <c r="C61" s="110"/>
      <c r="D61" s="110"/>
      <c r="E61" s="28">
        <f>SUM(E55:E60)</f>
        <v>0</v>
      </c>
    </row>
    <row r="62" spans="1:5" ht="15" thickBot="1">
      <c r="A62" s="31"/>
      <c r="B62" s="99" t="s">
        <v>90</v>
      </c>
      <c r="C62" s="99"/>
      <c r="D62" s="99"/>
      <c r="E62" s="24">
        <f>(E35+E40+E45+E53+E61)</f>
        <v>0</v>
      </c>
    </row>
    <row r="63" spans="1:5" ht="9.4" customHeight="1" thickBot="1">
      <c r="A63" s="100"/>
      <c r="B63" s="100"/>
      <c r="C63" s="100"/>
      <c r="D63" s="100"/>
      <c r="E63" s="100"/>
    </row>
    <row r="64" spans="1:5">
      <c r="A64" s="101" t="s">
        <v>91</v>
      </c>
      <c r="B64" s="101"/>
      <c r="C64" s="101"/>
      <c r="D64" s="101"/>
      <c r="E64" s="101"/>
    </row>
    <row r="65" spans="1:5" ht="15" thickBot="1">
      <c r="A65" s="102" t="s">
        <v>92</v>
      </c>
      <c r="B65" s="108" t="s">
        <v>93</v>
      </c>
      <c r="C65" s="108"/>
      <c r="D65" s="26">
        <v>0</v>
      </c>
      <c r="E65" s="23">
        <f>(E10+E18+E23+E62)*D65</f>
        <v>0</v>
      </c>
    </row>
    <row r="66" spans="1:5" ht="15" thickBot="1">
      <c r="A66" s="102"/>
      <c r="B66" s="108" t="s">
        <v>94</v>
      </c>
      <c r="C66" s="108"/>
      <c r="D66" s="26">
        <v>0</v>
      </c>
      <c r="E66" s="23">
        <f>E74*D66</f>
        <v>0</v>
      </c>
    </row>
    <row r="67" spans="1:5" ht="15" thickBot="1">
      <c r="A67" s="102"/>
      <c r="B67" s="108" t="s">
        <v>95</v>
      </c>
      <c r="C67" s="108"/>
      <c r="D67" s="26">
        <v>0</v>
      </c>
      <c r="E67" s="23">
        <f>E74*D67</f>
        <v>0</v>
      </c>
    </row>
    <row r="68" spans="1:5" ht="15" thickBot="1">
      <c r="A68" s="102"/>
      <c r="B68" s="108" t="s">
        <v>96</v>
      </c>
      <c r="C68" s="108"/>
      <c r="D68" s="26">
        <v>0.03</v>
      </c>
      <c r="E68" s="23">
        <f>E74*D68</f>
        <v>0</v>
      </c>
    </row>
    <row r="69" spans="1:5" ht="15.75" thickBot="1">
      <c r="A69" s="102"/>
      <c r="B69" s="108" t="s">
        <v>97</v>
      </c>
      <c r="C69" s="108"/>
      <c r="D69" s="26">
        <v>0</v>
      </c>
      <c r="E69" s="32">
        <f>IF(ISERR(D69*E74),0,D69*E74)</f>
        <v>0</v>
      </c>
    </row>
    <row r="70" spans="1:5" ht="15" thickBot="1">
      <c r="A70" s="102"/>
      <c r="B70" s="103" t="s">
        <v>98</v>
      </c>
      <c r="C70" s="103"/>
      <c r="D70" s="33">
        <f>SUM(D66:D69)</f>
        <v>0.03</v>
      </c>
      <c r="E70" s="84"/>
    </row>
    <row r="71" spans="1:5" ht="15" thickBot="1">
      <c r="A71" s="102"/>
      <c r="B71" s="107" t="s">
        <v>99</v>
      </c>
      <c r="C71" s="107"/>
      <c r="D71" s="26">
        <v>0</v>
      </c>
      <c r="E71" s="23">
        <f>(E10+E18+E23+E62+E65)*D71</f>
        <v>0</v>
      </c>
    </row>
    <row r="72" spans="1:5" ht="15" thickBot="1">
      <c r="A72" s="102"/>
      <c r="B72" s="99" t="s">
        <v>100</v>
      </c>
      <c r="C72" s="99"/>
      <c r="D72" s="99"/>
      <c r="E72" s="24">
        <f>E65+E66+E67+E68+E69+E71</f>
        <v>0</v>
      </c>
    </row>
    <row r="73" spans="1:5" ht="7.5" customHeight="1" thickBot="1">
      <c r="A73" s="100"/>
      <c r="B73" s="100"/>
      <c r="C73" s="100"/>
      <c r="D73" s="100"/>
      <c r="E73" s="100"/>
    </row>
    <row r="74" spans="1:5" ht="16.5" thickBot="1">
      <c r="A74" s="97" t="s">
        <v>101</v>
      </c>
      <c r="B74" s="97"/>
      <c r="C74" s="97"/>
      <c r="D74" s="97"/>
      <c r="E74" s="34">
        <f>ROUND((E10+E18+E23+E62+E65+E71)/(1-(D70)),2)</f>
        <v>0</v>
      </c>
    </row>
    <row r="75" spans="1:5" ht="26.85" customHeight="1">
      <c r="A75" s="98" t="s">
        <v>102</v>
      </c>
      <c r="B75" s="98"/>
      <c r="C75" s="98"/>
      <c r="D75" s="98"/>
      <c r="E75" s="98"/>
    </row>
    <row r="76" spans="1:5" ht="15" thickBot="1"/>
    <row r="77" spans="1:5" ht="15" thickBot="1">
      <c r="B77" s="126" t="s">
        <v>109</v>
      </c>
      <c r="C77" s="127"/>
      <c r="D77" s="127"/>
      <c r="E77" s="128"/>
    </row>
    <row r="78" spans="1:5" ht="15" thickBot="1">
      <c r="B78" s="52" t="s">
        <v>111</v>
      </c>
      <c r="C78" s="53" t="s">
        <v>118</v>
      </c>
      <c r="D78" s="53" t="s">
        <v>113</v>
      </c>
      <c r="E78" s="54" t="s">
        <v>116</v>
      </c>
    </row>
    <row r="79" spans="1:5" ht="15" thickBot="1">
      <c r="B79" s="55" t="s">
        <v>110</v>
      </c>
      <c r="C79" s="66"/>
      <c r="D79" s="56">
        <v>8.3299999999999999E-2</v>
      </c>
      <c r="E79" s="77">
        <f>ROUND((E10*D79),2)</f>
        <v>0</v>
      </c>
    </row>
    <row r="80" spans="1:5" ht="15" thickBot="1">
      <c r="B80" s="57" t="s">
        <v>112</v>
      </c>
      <c r="C80" s="67"/>
      <c r="D80" s="58">
        <v>0.121</v>
      </c>
      <c r="E80" s="78">
        <f>ROUND((E10*D80),2)</f>
        <v>0</v>
      </c>
    </row>
    <row r="81" spans="2:5" ht="26.25" thickBot="1">
      <c r="B81" s="59" t="s">
        <v>117</v>
      </c>
      <c r="C81" s="66"/>
      <c r="D81" s="56">
        <v>0.05</v>
      </c>
      <c r="E81" s="77">
        <f>ROUND((E10*D81),2)</f>
        <v>0</v>
      </c>
    </row>
    <row r="82" spans="2:5" ht="14.25" customHeight="1">
      <c r="B82" s="120" t="s">
        <v>114</v>
      </c>
      <c r="C82" s="60" t="s">
        <v>119</v>
      </c>
      <c r="D82" s="61">
        <v>7.3899999999999993E-2</v>
      </c>
      <c r="E82" s="79">
        <f>ROUND((IF(D33=1%,E10*D82,0)),2)</f>
        <v>0</v>
      </c>
    </row>
    <row r="83" spans="2:5">
      <c r="B83" s="121"/>
      <c r="C83" s="62" t="s">
        <v>120</v>
      </c>
      <c r="D83" s="63">
        <v>7.5999999999999998E-2</v>
      </c>
      <c r="E83" s="80">
        <f>ROUND((IF(D33=2%,E10*D83,0)),2)</f>
        <v>0</v>
      </c>
    </row>
    <row r="84" spans="2:5" ht="15" thickBot="1">
      <c r="B84" s="122"/>
      <c r="C84" s="64" t="s">
        <v>121</v>
      </c>
      <c r="D84" s="65">
        <v>7.8200000000000006E-2</v>
      </c>
      <c r="E84" s="81">
        <f>ROUND((IF(D33=3%,E10*D84,0)),2)</f>
        <v>0</v>
      </c>
    </row>
    <row r="85" spans="2:5" ht="15" thickBot="1">
      <c r="B85" s="129" t="s">
        <v>115</v>
      </c>
      <c r="C85" s="130"/>
      <c r="D85" s="131"/>
      <c r="E85" s="82">
        <f>SUM(E79:E84)</f>
        <v>0</v>
      </c>
    </row>
    <row r="86" spans="2:5">
      <c r="B86" s="123" t="s">
        <v>122</v>
      </c>
      <c r="C86" s="123"/>
      <c r="D86" s="123"/>
      <c r="E86" s="123"/>
    </row>
    <row r="87" spans="2:5">
      <c r="B87" s="124"/>
      <c r="C87" s="124"/>
      <c r="D87" s="124"/>
      <c r="E87" s="124"/>
    </row>
    <row r="88" spans="2:5">
      <c r="B88" s="124"/>
      <c r="C88" s="124"/>
      <c r="D88" s="124"/>
      <c r="E88" s="124"/>
    </row>
    <row r="89" spans="2:5">
      <c r="B89" s="125" t="s">
        <v>129</v>
      </c>
      <c r="C89" s="125"/>
      <c r="D89" s="125"/>
      <c r="E89" s="125"/>
    </row>
    <row r="90" spans="2:5">
      <c r="B90" s="125"/>
      <c r="C90" s="125"/>
      <c r="D90" s="125"/>
      <c r="E90" s="125"/>
    </row>
  </sheetData>
  <mergeCells count="87">
    <mergeCell ref="B77:E77"/>
    <mergeCell ref="B82:B84"/>
    <mergeCell ref="B86:E88"/>
    <mergeCell ref="B89:E90"/>
    <mergeCell ref="B85:D85"/>
    <mergeCell ref="A2:E2"/>
    <mergeCell ref="A3:E3"/>
    <mergeCell ref="A4:E4"/>
    <mergeCell ref="A5:D5"/>
    <mergeCell ref="A6:E6"/>
    <mergeCell ref="A7:A10"/>
    <mergeCell ref="B7:D7"/>
    <mergeCell ref="B8:C8"/>
    <mergeCell ref="B9:D9"/>
    <mergeCell ref="B10:D10"/>
    <mergeCell ref="A11:E11"/>
    <mergeCell ref="A12:E12"/>
    <mergeCell ref="A13:A18"/>
    <mergeCell ref="B13:D13"/>
    <mergeCell ref="B14:D14"/>
    <mergeCell ref="B15:D15"/>
    <mergeCell ref="B17:D17"/>
    <mergeCell ref="B18:D18"/>
    <mergeCell ref="B16:D16"/>
    <mergeCell ref="A19:E19"/>
    <mergeCell ref="A20:E20"/>
    <mergeCell ref="A21:A23"/>
    <mergeCell ref="B21:D21"/>
    <mergeCell ref="B22:D22"/>
    <mergeCell ref="B23:D23"/>
    <mergeCell ref="A24:E24"/>
    <mergeCell ref="A25:E25"/>
    <mergeCell ref="A26:E26"/>
    <mergeCell ref="A27:A35"/>
    <mergeCell ref="B27:C27"/>
    <mergeCell ref="B28:C28"/>
    <mergeCell ref="B29:C29"/>
    <mergeCell ref="B30:C30"/>
    <mergeCell ref="B31:C31"/>
    <mergeCell ref="B32:C32"/>
    <mergeCell ref="B33:C33"/>
    <mergeCell ref="B34:C34"/>
    <mergeCell ref="B35:C35"/>
    <mergeCell ref="A36:E36"/>
    <mergeCell ref="A37:A40"/>
    <mergeCell ref="B37:C37"/>
    <mergeCell ref="B38:C38"/>
    <mergeCell ref="B39:D39"/>
    <mergeCell ref="B40:D40"/>
    <mergeCell ref="A41:E41"/>
    <mergeCell ref="A42:A45"/>
    <mergeCell ref="B42:C42"/>
    <mergeCell ref="B43:D43"/>
    <mergeCell ref="B44:D44"/>
    <mergeCell ref="B45:D45"/>
    <mergeCell ref="B60:D60"/>
    <mergeCell ref="B61:D61"/>
    <mergeCell ref="A46:E46"/>
    <mergeCell ref="A47:A53"/>
    <mergeCell ref="B48:D48"/>
    <mergeCell ref="B49:D49"/>
    <mergeCell ref="B51:D51"/>
    <mergeCell ref="B52:D52"/>
    <mergeCell ref="B53:D53"/>
    <mergeCell ref="A1:E1"/>
    <mergeCell ref="B71:C71"/>
    <mergeCell ref="B72:D72"/>
    <mergeCell ref="A73:E73"/>
    <mergeCell ref="B65:C65"/>
    <mergeCell ref="B66:C66"/>
    <mergeCell ref="B67:C67"/>
    <mergeCell ref="B68:C68"/>
    <mergeCell ref="B69:C69"/>
    <mergeCell ref="A54:E54"/>
    <mergeCell ref="A55:A61"/>
    <mergeCell ref="B55:C55"/>
    <mergeCell ref="B56:C56"/>
    <mergeCell ref="B57:C57"/>
    <mergeCell ref="B58:C58"/>
    <mergeCell ref="B59:C59"/>
    <mergeCell ref="A74:D74"/>
    <mergeCell ref="A75:E75"/>
    <mergeCell ref="B62:D62"/>
    <mergeCell ref="A63:E63"/>
    <mergeCell ref="A64:E64"/>
    <mergeCell ref="A65:A72"/>
    <mergeCell ref="B70:C70"/>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topLeftCell="A30" workbookViewId="0">
      <selection activeCell="B33" sqref="B33:C33"/>
    </sheetView>
  </sheetViews>
  <sheetFormatPr defaultColWidth="10.25" defaultRowHeight="14.25"/>
  <cols>
    <col min="1" max="1" width="15.75" style="20" bestFit="1" customWidth="1"/>
    <col min="2" max="2" width="53.25" style="20" customWidth="1"/>
    <col min="3" max="3" width="24.75" style="20" customWidth="1"/>
    <col min="4" max="4" width="25.5" style="20" customWidth="1"/>
    <col min="5" max="5" width="11.5" style="20" customWidth="1"/>
    <col min="6" max="16384" width="10.25" style="20"/>
  </cols>
  <sheetData>
    <row r="1" spans="1:8" ht="108.75" customHeight="1" thickTop="1" thickBot="1">
      <c r="A1" s="104"/>
      <c r="B1" s="105"/>
      <c r="C1" s="105"/>
      <c r="D1" s="105"/>
      <c r="E1" s="106"/>
    </row>
    <row r="2" spans="1:8" ht="16.5" thickTop="1">
      <c r="A2" s="118" t="s">
        <v>41</v>
      </c>
      <c r="B2" s="118"/>
      <c r="C2" s="118"/>
      <c r="D2" s="118"/>
      <c r="E2" s="118"/>
    </row>
    <row r="3" spans="1:8" ht="15.75" thickBot="1">
      <c r="A3" s="119" t="s">
        <v>133</v>
      </c>
      <c r="B3" s="119"/>
      <c r="C3" s="119"/>
      <c r="D3" s="119"/>
      <c r="E3" s="119"/>
    </row>
    <row r="4" spans="1:8" ht="7.5" customHeight="1" thickBot="1">
      <c r="A4" s="100"/>
      <c r="B4" s="100"/>
      <c r="C4" s="100"/>
      <c r="D4" s="100"/>
      <c r="E4" s="100"/>
    </row>
    <row r="5" spans="1:8" ht="14.1" customHeight="1" thickBot="1">
      <c r="A5" s="100"/>
      <c r="B5" s="100"/>
      <c r="C5" s="100"/>
      <c r="D5" s="100"/>
      <c r="E5" s="21" t="s">
        <v>42</v>
      </c>
    </row>
    <row r="6" spans="1:8" ht="14.1" customHeight="1">
      <c r="A6" s="101" t="s">
        <v>43</v>
      </c>
      <c r="B6" s="101"/>
      <c r="C6" s="101"/>
      <c r="D6" s="101"/>
      <c r="E6" s="101"/>
    </row>
    <row r="7" spans="1:8" ht="15" thickBot="1">
      <c r="A7" s="102" t="s">
        <v>44</v>
      </c>
      <c r="B7" s="108" t="s">
        <v>125</v>
      </c>
      <c r="C7" s="113"/>
      <c r="D7" s="114"/>
      <c r="E7" s="22">
        <v>0</v>
      </c>
    </row>
    <row r="8" spans="1:8" ht="15.75" customHeight="1" thickBot="1">
      <c r="A8" s="102"/>
      <c r="B8" s="108" t="s">
        <v>128</v>
      </c>
      <c r="C8" s="114"/>
      <c r="D8" s="87">
        <v>0.4</v>
      </c>
      <c r="E8" s="22">
        <v>0</v>
      </c>
    </row>
    <row r="9" spans="1:8" ht="15" thickBot="1">
      <c r="A9" s="102"/>
      <c r="B9" s="115" t="s">
        <v>45</v>
      </c>
      <c r="C9" s="116"/>
      <c r="D9" s="117"/>
      <c r="E9" s="23"/>
    </row>
    <row r="10" spans="1:8" ht="15" thickBot="1">
      <c r="A10" s="102"/>
      <c r="B10" s="99" t="s">
        <v>46</v>
      </c>
      <c r="C10" s="99"/>
      <c r="D10" s="99"/>
      <c r="E10" s="24">
        <f>(SUM(E7:E9))</f>
        <v>0</v>
      </c>
    </row>
    <row r="11" spans="1:8" ht="7.5" customHeight="1" thickBot="1">
      <c r="A11" s="100"/>
      <c r="B11" s="100"/>
      <c r="C11" s="100"/>
      <c r="D11" s="100"/>
      <c r="E11" s="100"/>
    </row>
    <row r="12" spans="1:8">
      <c r="A12" s="101" t="s">
        <v>47</v>
      </c>
      <c r="B12" s="101"/>
      <c r="C12" s="101"/>
      <c r="D12" s="101"/>
      <c r="E12" s="101"/>
    </row>
    <row r="13" spans="1:8" ht="15.75" thickBot="1">
      <c r="A13" s="102" t="s">
        <v>48</v>
      </c>
      <c r="B13" s="108" t="s">
        <v>136</v>
      </c>
      <c r="C13" s="108"/>
      <c r="D13" s="108"/>
      <c r="E13" s="22">
        <v>0</v>
      </c>
    </row>
    <row r="14" spans="1:8" ht="15.75" thickBot="1">
      <c r="A14" s="102"/>
      <c r="B14" s="108" t="s">
        <v>137</v>
      </c>
      <c r="C14" s="108"/>
      <c r="D14" s="108"/>
      <c r="E14" s="22">
        <v>0</v>
      </c>
    </row>
    <row r="15" spans="1:8" ht="15.75" thickBot="1">
      <c r="A15" s="102"/>
      <c r="B15" s="108" t="s">
        <v>138</v>
      </c>
      <c r="C15" s="108"/>
      <c r="D15" s="108"/>
      <c r="E15" s="22">
        <v>0</v>
      </c>
      <c r="H15" s="25"/>
    </row>
    <row r="16" spans="1:8" ht="15.75" thickBot="1">
      <c r="A16" s="102"/>
      <c r="B16" s="108" t="s">
        <v>139</v>
      </c>
      <c r="C16" s="108"/>
      <c r="D16" s="108"/>
      <c r="E16" s="22">
        <v>0</v>
      </c>
      <c r="H16" s="25"/>
    </row>
    <row r="17" spans="1:5" ht="15.75" thickBot="1">
      <c r="A17" s="102"/>
      <c r="B17" s="108" t="s">
        <v>140</v>
      </c>
      <c r="C17" s="108"/>
      <c r="D17" s="108"/>
      <c r="E17" s="22">
        <v>0</v>
      </c>
    </row>
    <row r="18" spans="1:5" ht="15" thickBot="1">
      <c r="A18" s="102"/>
      <c r="B18" s="99" t="s">
        <v>49</v>
      </c>
      <c r="C18" s="99"/>
      <c r="D18" s="99"/>
      <c r="E18" s="24">
        <f>SUM(E13:E17)</f>
        <v>0</v>
      </c>
    </row>
    <row r="19" spans="1:5" ht="7.5" customHeight="1" thickBot="1">
      <c r="A19" s="100"/>
      <c r="B19" s="100"/>
      <c r="C19" s="100"/>
      <c r="D19" s="100"/>
      <c r="E19" s="100"/>
    </row>
    <row r="20" spans="1:5">
      <c r="A20" s="101" t="s">
        <v>50</v>
      </c>
      <c r="B20" s="101"/>
      <c r="C20" s="101"/>
      <c r="D20" s="101"/>
      <c r="E20" s="101"/>
    </row>
    <row r="21" spans="1:5" ht="30" customHeight="1" thickBot="1">
      <c r="A21" s="102" t="s">
        <v>51</v>
      </c>
      <c r="B21" s="112" t="s">
        <v>135</v>
      </c>
      <c r="C21" s="112"/>
      <c r="D21" s="112"/>
      <c r="E21" s="22">
        <v>0</v>
      </c>
    </row>
    <row r="22" spans="1:5" ht="15" thickBot="1">
      <c r="A22" s="102"/>
      <c r="B22" s="108" t="s">
        <v>45</v>
      </c>
      <c r="C22" s="108"/>
      <c r="D22" s="108"/>
      <c r="E22" s="22">
        <v>0</v>
      </c>
    </row>
    <row r="23" spans="1:5" ht="15" thickBot="1">
      <c r="A23" s="102"/>
      <c r="B23" s="99" t="s">
        <v>52</v>
      </c>
      <c r="C23" s="99"/>
      <c r="D23" s="99"/>
      <c r="E23" s="24">
        <f>SUM(E21:E22)</f>
        <v>0</v>
      </c>
    </row>
    <row r="24" spans="1:5" ht="7.5" customHeight="1" thickBot="1">
      <c r="A24" s="100"/>
      <c r="B24" s="100"/>
      <c r="C24" s="100"/>
      <c r="D24" s="100"/>
      <c r="E24" s="100"/>
    </row>
    <row r="25" spans="1:5" ht="15" thickBot="1">
      <c r="A25" s="101" t="s">
        <v>53</v>
      </c>
      <c r="B25" s="101"/>
      <c r="C25" s="101"/>
      <c r="D25" s="101"/>
      <c r="E25" s="101"/>
    </row>
    <row r="26" spans="1:5">
      <c r="A26" s="109" t="s">
        <v>54</v>
      </c>
      <c r="B26" s="109"/>
      <c r="C26" s="109"/>
      <c r="D26" s="109"/>
      <c r="E26" s="109"/>
    </row>
    <row r="27" spans="1:5" ht="15" thickBot="1">
      <c r="A27" s="102" t="s">
        <v>55</v>
      </c>
      <c r="B27" s="108" t="s">
        <v>56</v>
      </c>
      <c r="C27" s="108"/>
      <c r="D27" s="26">
        <v>0</v>
      </c>
      <c r="E27" s="23">
        <f>E10*D27</f>
        <v>0</v>
      </c>
    </row>
    <row r="28" spans="1:5" ht="15" thickBot="1">
      <c r="A28" s="102"/>
      <c r="B28" s="108" t="s">
        <v>57</v>
      </c>
      <c r="C28" s="108"/>
      <c r="D28" s="26">
        <v>0</v>
      </c>
      <c r="E28" s="23">
        <f>E10*D28</f>
        <v>0</v>
      </c>
    </row>
    <row r="29" spans="1:5" ht="15" thickBot="1">
      <c r="A29" s="102"/>
      <c r="B29" s="108" t="s">
        <v>58</v>
      </c>
      <c r="C29" s="108"/>
      <c r="D29" s="26">
        <v>0</v>
      </c>
      <c r="E29" s="23">
        <f>E10*D29</f>
        <v>0</v>
      </c>
    </row>
    <row r="30" spans="1:5" ht="15" thickBot="1">
      <c r="A30" s="102"/>
      <c r="B30" s="108" t="s">
        <v>59</v>
      </c>
      <c r="C30" s="108"/>
      <c r="D30" s="26">
        <v>0</v>
      </c>
      <c r="E30" s="23">
        <f>E10*D30</f>
        <v>0</v>
      </c>
    </row>
    <row r="31" spans="1:5" ht="15" thickBot="1">
      <c r="A31" s="102"/>
      <c r="B31" s="108" t="s">
        <v>60</v>
      </c>
      <c r="C31" s="108"/>
      <c r="D31" s="26">
        <v>0</v>
      </c>
      <c r="E31" s="23">
        <f>E10*D31</f>
        <v>0</v>
      </c>
    </row>
    <row r="32" spans="1:5" ht="15" thickBot="1">
      <c r="A32" s="102"/>
      <c r="B32" s="108" t="s">
        <v>61</v>
      </c>
      <c r="C32" s="108"/>
      <c r="D32" s="26">
        <v>0</v>
      </c>
      <c r="E32" s="23">
        <f>E10*D32</f>
        <v>0</v>
      </c>
    </row>
    <row r="33" spans="1:5" ht="15" thickBot="1">
      <c r="A33" s="102"/>
      <c r="B33" s="108" t="s">
        <v>143</v>
      </c>
      <c r="C33" s="108"/>
      <c r="D33" s="26">
        <v>0</v>
      </c>
      <c r="E33" s="23">
        <f>E10*D33</f>
        <v>0</v>
      </c>
    </row>
    <row r="34" spans="1:5" ht="15" thickBot="1">
      <c r="A34" s="102"/>
      <c r="B34" s="108" t="s">
        <v>62</v>
      </c>
      <c r="C34" s="108"/>
      <c r="D34" s="26">
        <v>0</v>
      </c>
      <c r="E34" s="23">
        <f>E10*D34</f>
        <v>0</v>
      </c>
    </row>
    <row r="35" spans="1:5" ht="15" thickBot="1">
      <c r="A35" s="102"/>
      <c r="B35" s="110" t="s">
        <v>63</v>
      </c>
      <c r="C35" s="110"/>
      <c r="D35" s="27">
        <f>SUM(D27:D34)</f>
        <v>0</v>
      </c>
      <c r="E35" s="28">
        <f>E10*D35</f>
        <v>0</v>
      </c>
    </row>
    <row r="36" spans="1:5">
      <c r="A36" s="109" t="s">
        <v>64</v>
      </c>
      <c r="B36" s="109"/>
      <c r="C36" s="109"/>
      <c r="D36" s="109"/>
      <c r="E36" s="109"/>
    </row>
    <row r="37" spans="1:5" ht="15" thickBot="1">
      <c r="A37" s="102" t="s">
        <v>65</v>
      </c>
      <c r="B37" s="107" t="s">
        <v>66</v>
      </c>
      <c r="C37" s="107"/>
      <c r="D37" s="26">
        <v>0</v>
      </c>
      <c r="E37" s="23">
        <f>ROUND((E10*D37),2)</f>
        <v>0</v>
      </c>
    </row>
    <row r="38" spans="1:5" ht="15" thickBot="1">
      <c r="A38" s="102"/>
      <c r="B38" s="111" t="s">
        <v>67</v>
      </c>
      <c r="C38" s="111"/>
      <c r="D38" s="29">
        <v>0</v>
      </c>
      <c r="E38" s="23">
        <f>ROUND((E10*D38),2)</f>
        <v>0</v>
      </c>
    </row>
    <row r="39" spans="1:5" ht="15" thickBot="1">
      <c r="A39" s="102"/>
      <c r="B39" s="108" t="s">
        <v>68</v>
      </c>
      <c r="C39" s="108"/>
      <c r="D39" s="108"/>
      <c r="E39" s="23">
        <f>(E37+E38)*D35</f>
        <v>0</v>
      </c>
    </row>
    <row r="40" spans="1:5" ht="15" thickBot="1">
      <c r="A40" s="102"/>
      <c r="B40" s="110" t="s">
        <v>69</v>
      </c>
      <c r="C40" s="110"/>
      <c r="D40" s="110"/>
      <c r="E40" s="28">
        <f>SUM(E37:E39)</f>
        <v>0</v>
      </c>
    </row>
    <row r="41" spans="1:5">
      <c r="A41" s="109" t="s">
        <v>70</v>
      </c>
      <c r="B41" s="109"/>
      <c r="C41" s="109"/>
      <c r="D41" s="109"/>
      <c r="E41" s="109"/>
    </row>
    <row r="42" spans="1:5" ht="15" thickBot="1">
      <c r="A42" s="102" t="s">
        <v>71</v>
      </c>
      <c r="B42" s="108" t="s">
        <v>72</v>
      </c>
      <c r="C42" s="108"/>
      <c r="D42" s="26">
        <v>0</v>
      </c>
      <c r="E42" s="23">
        <f>(((E10+E10/3)*(4/12))/12)*D42</f>
        <v>0</v>
      </c>
    </row>
    <row r="43" spans="1:5" ht="15" thickBot="1">
      <c r="A43" s="102"/>
      <c r="B43" s="108">
        <v>0</v>
      </c>
      <c r="C43" s="108"/>
      <c r="D43" s="108"/>
      <c r="E43" s="23">
        <f>E42*D35</f>
        <v>0</v>
      </c>
    </row>
    <row r="44" spans="1:5" ht="15" thickBot="1">
      <c r="A44" s="102"/>
      <c r="B44" s="108" t="s">
        <v>74</v>
      </c>
      <c r="C44" s="108"/>
      <c r="D44" s="108"/>
      <c r="E44" s="23">
        <f>(((E10+E10/12)*(4/12))*D42)*D35</f>
        <v>0</v>
      </c>
    </row>
    <row r="45" spans="1:5" ht="15" thickBot="1">
      <c r="A45" s="102"/>
      <c r="B45" s="110" t="s">
        <v>75</v>
      </c>
      <c r="C45" s="110"/>
      <c r="D45" s="110"/>
      <c r="E45" s="28">
        <f>SUM(E42:E44)</f>
        <v>0</v>
      </c>
    </row>
    <row r="46" spans="1:5">
      <c r="A46" s="109" t="s">
        <v>76</v>
      </c>
      <c r="B46" s="109"/>
      <c r="C46" s="109"/>
      <c r="D46" s="109"/>
      <c r="E46" s="109"/>
    </row>
    <row r="47" spans="1:5" ht="48.75" thickBot="1">
      <c r="A47" s="102" t="s">
        <v>77</v>
      </c>
      <c r="B47" s="85" t="s">
        <v>127</v>
      </c>
      <c r="C47" s="26">
        <v>0</v>
      </c>
      <c r="D47" s="86">
        <f>1/12</f>
        <v>8.3333333333333329E-2</v>
      </c>
      <c r="E47" s="23">
        <f>C47*D47*E10</f>
        <v>0</v>
      </c>
    </row>
    <row r="48" spans="1:5" ht="15" thickBot="1">
      <c r="A48" s="102"/>
      <c r="B48" s="108" t="s">
        <v>78</v>
      </c>
      <c r="C48" s="108"/>
      <c r="D48" s="108"/>
      <c r="E48" s="23">
        <f>E47*D32</f>
        <v>0</v>
      </c>
    </row>
    <row r="49" spans="1:5" ht="15" thickBot="1">
      <c r="A49" s="102"/>
      <c r="B49" s="108" t="s">
        <v>79</v>
      </c>
      <c r="C49" s="108"/>
      <c r="D49" s="108"/>
      <c r="E49" s="23">
        <f>(((E10*0.5)*D32)*C47)</f>
        <v>0</v>
      </c>
    </row>
    <row r="50" spans="1:5" ht="48.75" thickBot="1">
      <c r="A50" s="102"/>
      <c r="B50" s="85" t="s">
        <v>130</v>
      </c>
      <c r="C50" s="26">
        <v>0</v>
      </c>
      <c r="D50" s="86">
        <f>1/30*7/12</f>
        <v>1.9444444444444445E-2</v>
      </c>
      <c r="E50" s="23">
        <f>C50*D50*E10</f>
        <v>0</v>
      </c>
    </row>
    <row r="51" spans="1:5" ht="15" thickBot="1">
      <c r="A51" s="102"/>
      <c r="B51" s="108" t="s">
        <v>80</v>
      </c>
      <c r="C51" s="108"/>
      <c r="D51" s="108"/>
      <c r="E51" s="23">
        <f>E50*D35</f>
        <v>0</v>
      </c>
    </row>
    <row r="52" spans="1:5" ht="15" thickBot="1">
      <c r="A52" s="102"/>
      <c r="B52" s="108" t="s">
        <v>81</v>
      </c>
      <c r="C52" s="108"/>
      <c r="D52" s="108"/>
      <c r="E52" s="23">
        <f>((E10*0.5)*D32)*C50</f>
        <v>0</v>
      </c>
    </row>
    <row r="53" spans="1:5" ht="15" thickBot="1">
      <c r="A53" s="102"/>
      <c r="B53" s="110" t="s">
        <v>82</v>
      </c>
      <c r="C53" s="110"/>
      <c r="D53" s="110"/>
      <c r="E53" s="28">
        <f>(SUM(E47:E52))</f>
        <v>0</v>
      </c>
    </row>
    <row r="54" spans="1:5">
      <c r="A54" s="109" t="s">
        <v>83</v>
      </c>
      <c r="B54" s="109"/>
      <c r="C54" s="109"/>
      <c r="D54" s="109"/>
      <c r="E54" s="109"/>
    </row>
    <row r="55" spans="1:5" ht="15" thickBot="1">
      <c r="A55" s="102" t="s">
        <v>84</v>
      </c>
      <c r="B55" s="107" t="s">
        <v>85</v>
      </c>
      <c r="C55" s="107"/>
      <c r="D55" s="26">
        <v>0</v>
      </c>
      <c r="E55" s="23">
        <f>ROUND((E10*D55),2)</f>
        <v>0</v>
      </c>
    </row>
    <row r="56" spans="1:5" ht="15" thickBot="1">
      <c r="A56" s="102"/>
      <c r="B56" s="108" t="s">
        <v>104</v>
      </c>
      <c r="C56" s="108"/>
      <c r="D56" s="30">
        <v>0</v>
      </c>
      <c r="E56" s="23">
        <f>((E10/30)/12)*D56</f>
        <v>0</v>
      </c>
    </row>
    <row r="57" spans="1:5" ht="15" thickBot="1">
      <c r="A57" s="102"/>
      <c r="B57" s="108" t="s">
        <v>86</v>
      </c>
      <c r="C57" s="108"/>
      <c r="D57" s="26">
        <v>0</v>
      </c>
      <c r="E57" s="23">
        <f>(((E10/30)/12)*5)*D57</f>
        <v>0</v>
      </c>
    </row>
    <row r="58" spans="1:5" ht="15" thickBot="1">
      <c r="A58" s="102"/>
      <c r="B58" s="108" t="s">
        <v>87</v>
      </c>
      <c r="C58" s="108"/>
      <c r="D58" s="26">
        <v>0</v>
      </c>
      <c r="E58" s="23">
        <f>(((E10/30)/12)*15)*D58</f>
        <v>0</v>
      </c>
    </row>
    <row r="59" spans="1:5" ht="15" thickBot="1">
      <c r="A59" s="102"/>
      <c r="B59" s="107" t="s">
        <v>103</v>
      </c>
      <c r="C59" s="107"/>
      <c r="D59" s="30">
        <v>0</v>
      </c>
      <c r="E59" s="23">
        <f>((E10/30)/12)*D59</f>
        <v>0</v>
      </c>
    </row>
    <row r="60" spans="1:5" ht="15" thickBot="1">
      <c r="A60" s="102"/>
      <c r="B60" s="108" t="s">
        <v>88</v>
      </c>
      <c r="C60" s="108"/>
      <c r="D60" s="108"/>
      <c r="E60" s="23">
        <f>SUM(E55:E59)*D35</f>
        <v>0</v>
      </c>
    </row>
    <row r="61" spans="1:5" ht="15" thickBot="1">
      <c r="A61" s="102"/>
      <c r="B61" s="110" t="s">
        <v>89</v>
      </c>
      <c r="C61" s="110"/>
      <c r="D61" s="110"/>
      <c r="E61" s="28">
        <f>SUM(E55:E60)</f>
        <v>0</v>
      </c>
    </row>
    <row r="62" spans="1:5" ht="15" thickBot="1">
      <c r="A62" s="31"/>
      <c r="B62" s="99" t="s">
        <v>90</v>
      </c>
      <c r="C62" s="99"/>
      <c r="D62" s="99"/>
      <c r="E62" s="24">
        <f>(E35+E40+E45+E53+E61)</f>
        <v>0</v>
      </c>
    </row>
    <row r="63" spans="1:5" ht="9.4" customHeight="1" thickBot="1">
      <c r="A63" s="100"/>
      <c r="B63" s="100"/>
      <c r="C63" s="100"/>
      <c r="D63" s="100"/>
      <c r="E63" s="100"/>
    </row>
    <row r="64" spans="1:5">
      <c r="A64" s="101" t="s">
        <v>91</v>
      </c>
      <c r="B64" s="101"/>
      <c r="C64" s="101"/>
      <c r="D64" s="101"/>
      <c r="E64" s="101"/>
    </row>
    <row r="65" spans="1:5" ht="15" thickBot="1">
      <c r="A65" s="102" t="s">
        <v>92</v>
      </c>
      <c r="B65" s="108" t="s">
        <v>93</v>
      </c>
      <c r="C65" s="108"/>
      <c r="D65" s="26">
        <v>0</v>
      </c>
      <c r="E65" s="23">
        <f>(E10+E18+E23+E62)*D65</f>
        <v>0</v>
      </c>
    </row>
    <row r="66" spans="1:5" ht="15" thickBot="1">
      <c r="A66" s="102"/>
      <c r="B66" s="108" t="s">
        <v>94</v>
      </c>
      <c r="C66" s="108"/>
      <c r="D66" s="26">
        <v>0</v>
      </c>
      <c r="E66" s="23">
        <f>E74*D66</f>
        <v>0</v>
      </c>
    </row>
    <row r="67" spans="1:5" ht="15" thickBot="1">
      <c r="A67" s="102"/>
      <c r="B67" s="108" t="s">
        <v>95</v>
      </c>
      <c r="C67" s="108"/>
      <c r="D67" s="26">
        <v>0</v>
      </c>
      <c r="E67" s="23">
        <f>E74*D67</f>
        <v>0</v>
      </c>
    </row>
    <row r="68" spans="1:5" ht="15" thickBot="1">
      <c r="A68" s="102"/>
      <c r="B68" s="108" t="s">
        <v>96</v>
      </c>
      <c r="C68" s="108"/>
      <c r="D68" s="26">
        <v>0</v>
      </c>
      <c r="E68" s="23">
        <f>E74*D68</f>
        <v>0</v>
      </c>
    </row>
    <row r="69" spans="1:5" ht="15.75" thickBot="1">
      <c r="A69" s="102"/>
      <c r="B69" s="108" t="s">
        <v>97</v>
      </c>
      <c r="C69" s="108"/>
      <c r="D69" s="26">
        <v>0</v>
      </c>
      <c r="E69" s="32">
        <f>IF(ISERR(D69*E74),0,D69*E74)</f>
        <v>0</v>
      </c>
    </row>
    <row r="70" spans="1:5" ht="15" thickBot="1">
      <c r="A70" s="102"/>
      <c r="B70" s="103" t="s">
        <v>98</v>
      </c>
      <c r="C70" s="103"/>
      <c r="D70" s="33">
        <f>SUM(D66:D69)</f>
        <v>0</v>
      </c>
      <c r="E70" s="84"/>
    </row>
    <row r="71" spans="1:5" ht="15" thickBot="1">
      <c r="A71" s="102"/>
      <c r="B71" s="107" t="s">
        <v>99</v>
      </c>
      <c r="C71" s="107"/>
      <c r="D71" s="26">
        <v>0</v>
      </c>
      <c r="E71" s="23">
        <f>(E10+E18+E23+E62+E65)*D71</f>
        <v>0</v>
      </c>
    </row>
    <row r="72" spans="1:5" ht="15" thickBot="1">
      <c r="A72" s="102"/>
      <c r="B72" s="99" t="s">
        <v>100</v>
      </c>
      <c r="C72" s="99"/>
      <c r="D72" s="99"/>
      <c r="E72" s="24">
        <f>E65+E66+E67+E68+E69+E71</f>
        <v>0</v>
      </c>
    </row>
    <row r="73" spans="1:5" ht="7.5" customHeight="1" thickBot="1">
      <c r="A73" s="100"/>
      <c r="B73" s="100"/>
      <c r="C73" s="100"/>
      <c r="D73" s="100"/>
      <c r="E73" s="100"/>
    </row>
    <row r="74" spans="1:5" ht="16.5" thickBot="1">
      <c r="A74" s="97" t="s">
        <v>101</v>
      </c>
      <c r="B74" s="97"/>
      <c r="C74" s="97"/>
      <c r="D74" s="97"/>
      <c r="E74" s="34">
        <f>ROUND((E10+E18+E23+E62+E65+E71)/(1-(D70)),2)</f>
        <v>0</v>
      </c>
    </row>
    <row r="75" spans="1:5" ht="26.85" customHeight="1">
      <c r="A75" s="98" t="s">
        <v>102</v>
      </c>
      <c r="B75" s="98"/>
      <c r="C75" s="98"/>
      <c r="D75" s="98"/>
      <c r="E75" s="98"/>
    </row>
    <row r="76" spans="1:5" ht="15" thickBot="1"/>
    <row r="77" spans="1:5" ht="15" thickBot="1">
      <c r="B77" s="126" t="s">
        <v>109</v>
      </c>
      <c r="C77" s="127"/>
      <c r="D77" s="127"/>
      <c r="E77" s="128"/>
    </row>
    <row r="78" spans="1:5" ht="15" thickBot="1">
      <c r="B78" s="52" t="s">
        <v>111</v>
      </c>
      <c r="C78" s="53" t="s">
        <v>118</v>
      </c>
      <c r="D78" s="53" t="s">
        <v>113</v>
      </c>
      <c r="E78" s="54" t="s">
        <v>116</v>
      </c>
    </row>
    <row r="79" spans="1:5" ht="15" thickBot="1">
      <c r="B79" s="55" t="s">
        <v>110</v>
      </c>
      <c r="C79" s="66"/>
      <c r="D79" s="56">
        <v>8.3299999999999999E-2</v>
      </c>
      <c r="E79" s="77">
        <f>ROUND((E10*D79),2)</f>
        <v>0</v>
      </c>
    </row>
    <row r="80" spans="1:5" ht="15" thickBot="1">
      <c r="B80" s="57" t="s">
        <v>112</v>
      </c>
      <c r="C80" s="67"/>
      <c r="D80" s="58">
        <v>0.121</v>
      </c>
      <c r="E80" s="78">
        <f>ROUND((E10*D80),2)</f>
        <v>0</v>
      </c>
    </row>
    <row r="81" spans="2:5" ht="26.25" thickBot="1">
      <c r="B81" s="59" t="s">
        <v>117</v>
      </c>
      <c r="C81" s="66"/>
      <c r="D81" s="56">
        <v>0.05</v>
      </c>
      <c r="E81" s="77">
        <f>ROUND((E10*D81),2)</f>
        <v>0</v>
      </c>
    </row>
    <row r="82" spans="2:5" ht="14.25" customHeight="1">
      <c r="B82" s="120" t="s">
        <v>114</v>
      </c>
      <c r="C82" s="60" t="s">
        <v>119</v>
      </c>
      <c r="D82" s="61">
        <v>7.3899999999999993E-2</v>
      </c>
      <c r="E82" s="79">
        <f>ROUND((IF(D33=1%,E10*D82,0)),2)</f>
        <v>0</v>
      </c>
    </row>
    <row r="83" spans="2:5">
      <c r="B83" s="121"/>
      <c r="C83" s="62" t="s">
        <v>120</v>
      </c>
      <c r="D83" s="63">
        <v>7.5999999999999998E-2</v>
      </c>
      <c r="E83" s="80">
        <f>ROUND((IF(D33=2%,E10*D83,0)),2)</f>
        <v>0</v>
      </c>
    </row>
    <row r="84" spans="2:5" ht="15" thickBot="1">
      <c r="B84" s="122"/>
      <c r="C84" s="64" t="s">
        <v>121</v>
      </c>
      <c r="D84" s="65">
        <v>7.8200000000000006E-2</v>
      </c>
      <c r="E84" s="81">
        <f>ROUND((IF(D33=3%,E10*D84,0)),2)</f>
        <v>0</v>
      </c>
    </row>
    <row r="85" spans="2:5" ht="15" thickBot="1">
      <c r="B85" s="129" t="s">
        <v>115</v>
      </c>
      <c r="C85" s="130"/>
      <c r="D85" s="131"/>
      <c r="E85" s="82">
        <f>SUM(E79:E84)</f>
        <v>0</v>
      </c>
    </row>
    <row r="86" spans="2:5">
      <c r="B86" s="123" t="s">
        <v>122</v>
      </c>
      <c r="C86" s="123"/>
      <c r="D86" s="123"/>
      <c r="E86" s="123"/>
    </row>
    <row r="87" spans="2:5">
      <c r="B87" s="124"/>
      <c r="C87" s="124"/>
      <c r="D87" s="124"/>
      <c r="E87" s="124"/>
    </row>
    <row r="88" spans="2:5">
      <c r="B88" s="124"/>
      <c r="C88" s="124"/>
      <c r="D88" s="124"/>
      <c r="E88" s="124"/>
    </row>
    <row r="89" spans="2:5" ht="14.25" customHeight="1">
      <c r="B89" s="125" t="s">
        <v>129</v>
      </c>
      <c r="C89" s="125"/>
      <c r="D89" s="125"/>
      <c r="E89" s="125"/>
    </row>
    <row r="90" spans="2:5">
      <c r="B90" s="125"/>
      <c r="C90" s="125"/>
      <c r="D90" s="125"/>
      <c r="E90" s="125"/>
    </row>
  </sheetData>
  <mergeCells count="87">
    <mergeCell ref="B77:E77"/>
    <mergeCell ref="B82:B84"/>
    <mergeCell ref="B86:E88"/>
    <mergeCell ref="B89:E90"/>
    <mergeCell ref="B85:D85"/>
    <mergeCell ref="A2:E2"/>
    <mergeCell ref="A3:E3"/>
    <mergeCell ref="A4:E4"/>
    <mergeCell ref="A5:D5"/>
    <mergeCell ref="A6:E6"/>
    <mergeCell ref="A7:A10"/>
    <mergeCell ref="B7:D7"/>
    <mergeCell ref="B8:C8"/>
    <mergeCell ref="B9:D9"/>
    <mergeCell ref="B10:D10"/>
    <mergeCell ref="A11:E11"/>
    <mergeCell ref="A12:E12"/>
    <mergeCell ref="A13:A18"/>
    <mergeCell ref="B13:D13"/>
    <mergeCell ref="B14:D14"/>
    <mergeCell ref="B15:D15"/>
    <mergeCell ref="B17:D17"/>
    <mergeCell ref="B18:D18"/>
    <mergeCell ref="B16:D16"/>
    <mergeCell ref="A19:E19"/>
    <mergeCell ref="A20:E20"/>
    <mergeCell ref="A21:A23"/>
    <mergeCell ref="B21:D21"/>
    <mergeCell ref="B22:D22"/>
    <mergeCell ref="B23:D23"/>
    <mergeCell ref="A24:E24"/>
    <mergeCell ref="A25:E25"/>
    <mergeCell ref="A26:E26"/>
    <mergeCell ref="A27:A35"/>
    <mergeCell ref="B27:C27"/>
    <mergeCell ref="B28:C28"/>
    <mergeCell ref="B29:C29"/>
    <mergeCell ref="B30:C30"/>
    <mergeCell ref="B31:C31"/>
    <mergeCell ref="B32:C32"/>
    <mergeCell ref="B33:C33"/>
    <mergeCell ref="B34:C34"/>
    <mergeCell ref="B35:C35"/>
    <mergeCell ref="A36:E36"/>
    <mergeCell ref="A37:A40"/>
    <mergeCell ref="B37:C37"/>
    <mergeCell ref="B38:C38"/>
    <mergeCell ref="B39:D39"/>
    <mergeCell ref="B40:D40"/>
    <mergeCell ref="A41:E41"/>
    <mergeCell ref="A42:A45"/>
    <mergeCell ref="B42:C42"/>
    <mergeCell ref="B43:D43"/>
    <mergeCell ref="B44:D44"/>
    <mergeCell ref="B45:D45"/>
    <mergeCell ref="B60:D60"/>
    <mergeCell ref="B61:D61"/>
    <mergeCell ref="A46:E46"/>
    <mergeCell ref="A47:A53"/>
    <mergeCell ref="B48:D48"/>
    <mergeCell ref="B49:D49"/>
    <mergeCell ref="B51:D51"/>
    <mergeCell ref="B52:D52"/>
    <mergeCell ref="B53:D53"/>
    <mergeCell ref="A1:E1"/>
    <mergeCell ref="B71:C71"/>
    <mergeCell ref="B72:D72"/>
    <mergeCell ref="A73:E73"/>
    <mergeCell ref="B65:C65"/>
    <mergeCell ref="B66:C66"/>
    <mergeCell ref="B67:C67"/>
    <mergeCell ref="B68:C68"/>
    <mergeCell ref="B69:C69"/>
    <mergeCell ref="A54:E54"/>
    <mergeCell ref="A55:A61"/>
    <mergeCell ref="B55:C55"/>
    <mergeCell ref="B56:C56"/>
    <mergeCell ref="B57:C57"/>
    <mergeCell ref="B58:C58"/>
    <mergeCell ref="B59:C59"/>
    <mergeCell ref="A74:D74"/>
    <mergeCell ref="A75:E75"/>
    <mergeCell ref="B62:D62"/>
    <mergeCell ref="A63:E63"/>
    <mergeCell ref="A64:E64"/>
    <mergeCell ref="A65:A72"/>
    <mergeCell ref="B70:C70"/>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73" zoomScaleNormal="73" workbookViewId="0">
      <selection activeCell="H34" sqref="H33:H34"/>
    </sheetView>
  </sheetViews>
  <sheetFormatPr defaultColWidth="8.375" defaultRowHeight="14.25"/>
  <cols>
    <col min="1" max="1" width="30.75" bestFit="1" customWidth="1"/>
    <col min="2" max="2" width="10.5" customWidth="1"/>
    <col min="3" max="3" width="12.375" customWidth="1"/>
    <col min="4" max="4" width="11.875" customWidth="1"/>
    <col min="5" max="5" width="13.5" customWidth="1"/>
    <col min="6" max="6" width="9.75" customWidth="1"/>
    <col min="7" max="7" width="3" customWidth="1"/>
    <col min="8" max="8" width="30.75" bestFit="1" customWidth="1"/>
    <col min="9" max="9" width="8.25" customWidth="1"/>
    <col min="10" max="10" width="9.125" customWidth="1"/>
    <col min="11" max="11" width="11.5" customWidth="1"/>
    <col min="12" max="12" width="11" customWidth="1"/>
    <col min="13" max="13" width="11.125" bestFit="1" customWidth="1"/>
    <col min="14" max="14" width="13.25" customWidth="1"/>
    <col min="15" max="15" width="18.5" bestFit="1" customWidth="1"/>
    <col min="16" max="16" width="2.875" customWidth="1"/>
  </cols>
  <sheetData>
    <row r="1" spans="1:16" s="20" customFormat="1" ht="108.75" customHeight="1">
      <c r="A1" s="136"/>
      <c r="B1" s="136"/>
      <c r="C1" s="136"/>
      <c r="D1" s="136"/>
      <c r="E1" s="136"/>
      <c r="F1" s="136"/>
      <c r="H1" s="136"/>
      <c r="I1" s="136"/>
      <c r="J1" s="136"/>
      <c r="K1" s="136"/>
      <c r="L1" s="136"/>
      <c r="M1" s="136"/>
      <c r="N1" s="136"/>
      <c r="O1" s="136"/>
    </row>
    <row r="2" spans="1:16" s="4" customFormat="1" ht="15.75">
      <c r="A2" s="137" t="s">
        <v>107</v>
      </c>
      <c r="B2" s="137"/>
      <c r="C2" s="137"/>
      <c r="D2" s="137"/>
      <c r="E2" s="137"/>
      <c r="F2" s="137"/>
      <c r="G2" s="3"/>
      <c r="H2" s="138" t="s">
        <v>107</v>
      </c>
      <c r="I2" s="138"/>
      <c r="J2" s="138"/>
      <c r="K2" s="138"/>
      <c r="L2" s="138"/>
      <c r="M2" s="138"/>
      <c r="N2" s="138"/>
      <c r="O2" s="138"/>
      <c r="P2"/>
    </row>
    <row r="3" spans="1:16" s="4" customFormat="1" ht="15" thickBot="1">
      <c r="A3" s="135" t="s">
        <v>11</v>
      </c>
      <c r="B3" s="135"/>
      <c r="C3" s="135"/>
      <c r="D3" s="135"/>
      <c r="E3" s="135"/>
      <c r="F3" s="135"/>
      <c r="G3" s="1"/>
      <c r="H3" s="135" t="s">
        <v>141</v>
      </c>
      <c r="I3" s="135"/>
      <c r="J3" s="135"/>
      <c r="K3" s="135"/>
      <c r="L3" s="135"/>
      <c r="M3" s="135"/>
      <c r="N3" s="135"/>
      <c r="O3" s="135"/>
      <c r="P3"/>
    </row>
    <row r="4" spans="1:16" s="4" customFormat="1" ht="25.5" customHeight="1" thickBot="1">
      <c r="A4" s="139" t="s">
        <v>12</v>
      </c>
      <c r="B4" s="142" t="s">
        <v>13</v>
      </c>
      <c r="C4" s="142"/>
      <c r="D4" s="142"/>
      <c r="E4" s="147" t="s">
        <v>14</v>
      </c>
      <c r="F4" s="148"/>
      <c r="G4" s="5"/>
      <c r="H4" s="139" t="s">
        <v>15</v>
      </c>
      <c r="I4" s="143" t="s">
        <v>16</v>
      </c>
      <c r="J4" s="143"/>
      <c r="K4" s="144"/>
      <c r="L4" s="145" t="s">
        <v>17</v>
      </c>
      <c r="M4" s="132" t="s">
        <v>18</v>
      </c>
      <c r="N4" s="133"/>
      <c r="O4" s="134"/>
    </row>
    <row r="5" spans="1:16" s="4" customFormat="1" ht="61.5" customHeight="1" thickBot="1">
      <c r="A5" s="140"/>
      <c r="B5" s="6" t="s">
        <v>19</v>
      </c>
      <c r="C5" s="6" t="s">
        <v>20</v>
      </c>
      <c r="D5" s="6" t="s">
        <v>21</v>
      </c>
      <c r="E5" s="6" t="s">
        <v>22</v>
      </c>
      <c r="F5" s="48" t="s">
        <v>23</v>
      </c>
      <c r="G5" s="5"/>
      <c r="H5" s="149"/>
      <c r="I5" s="42" t="s">
        <v>24</v>
      </c>
      <c r="J5" s="42" t="s">
        <v>25</v>
      </c>
      <c r="K5" s="43" t="s">
        <v>26</v>
      </c>
      <c r="L5" s="146"/>
      <c r="M5" s="42" t="s">
        <v>27</v>
      </c>
      <c r="N5" s="42" t="s">
        <v>28</v>
      </c>
      <c r="O5" s="44" t="s">
        <v>29</v>
      </c>
    </row>
    <row r="6" spans="1:16" ht="17.25" thickBot="1">
      <c r="A6" s="141"/>
      <c r="B6" s="49" t="s">
        <v>30</v>
      </c>
      <c r="C6" s="49" t="s">
        <v>31</v>
      </c>
      <c r="D6" s="49" t="s">
        <v>32</v>
      </c>
      <c r="E6" s="49" t="s">
        <v>33</v>
      </c>
      <c r="F6" s="50" t="s">
        <v>34</v>
      </c>
      <c r="G6" s="7"/>
      <c r="H6" s="150"/>
      <c r="I6" s="45" t="s">
        <v>31</v>
      </c>
      <c r="J6" s="45" t="s">
        <v>31</v>
      </c>
      <c r="K6" s="46" t="s">
        <v>35</v>
      </c>
      <c r="L6" s="45" t="s">
        <v>36</v>
      </c>
      <c r="M6" s="45" t="s">
        <v>37</v>
      </c>
      <c r="N6" s="45"/>
      <c r="O6" s="47" t="s">
        <v>38</v>
      </c>
    </row>
    <row r="7" spans="1:16">
      <c r="A7" s="3"/>
      <c r="B7" s="3"/>
      <c r="C7" s="3"/>
      <c r="D7" s="3"/>
      <c r="E7" s="3"/>
      <c r="F7" s="3"/>
      <c r="G7" s="3"/>
    </row>
    <row r="8" spans="1:16" s="4" customFormat="1" ht="12">
      <c r="A8" s="8" t="str">
        <f>'Assistente I'!A3</f>
        <v>Assistente Operacional Administrativo I</v>
      </c>
      <c r="B8" s="9">
        <v>44</v>
      </c>
      <c r="C8" s="10">
        <v>4.3452000000000002</v>
      </c>
      <c r="D8" s="11">
        <f>1/(B8*C8)</f>
        <v>5.2304319081452463E-3</v>
      </c>
      <c r="E8" s="71">
        <f>'Assistente I'!E74</f>
        <v>0</v>
      </c>
      <c r="F8" s="71">
        <f>+E8*D8</f>
        <v>0</v>
      </c>
      <c r="G8" s="2"/>
      <c r="H8" s="13" t="str">
        <f>A8</f>
        <v>Assistente Operacional Administrativo I</v>
      </c>
      <c r="I8" s="14">
        <v>44</v>
      </c>
      <c r="J8" s="15">
        <v>4.3452000000000002</v>
      </c>
      <c r="K8" s="15">
        <f>+J8*I8</f>
        <v>191.18880000000001</v>
      </c>
      <c r="L8" s="71">
        <f>+F8</f>
        <v>0</v>
      </c>
      <c r="M8" s="72">
        <f>+K8*L8</f>
        <v>0</v>
      </c>
      <c r="N8" s="17">
        <v>1</v>
      </c>
      <c r="O8" s="76">
        <f>+M8*N8</f>
        <v>0</v>
      </c>
    </row>
    <row r="9" spans="1:16" s="4" customFormat="1" ht="12">
      <c r="A9" s="8"/>
      <c r="B9" s="9"/>
      <c r="C9" s="10"/>
      <c r="D9" s="11"/>
      <c r="E9" s="71"/>
      <c r="F9" s="71"/>
      <c r="G9" s="2"/>
      <c r="H9" s="13"/>
      <c r="I9" s="14"/>
      <c r="J9" s="15"/>
      <c r="K9" s="15"/>
      <c r="L9" s="71"/>
      <c r="M9" s="72"/>
      <c r="N9" s="17"/>
      <c r="O9" s="76"/>
    </row>
    <row r="10" spans="1:16" s="4" customFormat="1" ht="12">
      <c r="A10" s="8" t="str">
        <f>'Assistente II'!A3:E3</f>
        <v>Assistente Operacional Administrativo II</v>
      </c>
      <c r="B10" s="9">
        <v>44</v>
      </c>
      <c r="C10" s="10">
        <v>4.3452000000000002</v>
      </c>
      <c r="D10" s="11">
        <f>1/(B10*C10)</f>
        <v>5.2304319081452463E-3</v>
      </c>
      <c r="E10" s="71">
        <f>'Assistente II'!E74</f>
        <v>0</v>
      </c>
      <c r="F10" s="71">
        <f>+E10*D10</f>
        <v>0</v>
      </c>
      <c r="G10" s="2"/>
      <c r="H10" s="13" t="str">
        <f>A10</f>
        <v>Assistente Operacional Administrativo II</v>
      </c>
      <c r="I10" s="14">
        <v>44</v>
      </c>
      <c r="J10" s="15">
        <v>4.3452000000000002</v>
      </c>
      <c r="K10" s="15">
        <f>+J10*I10</f>
        <v>191.18880000000001</v>
      </c>
      <c r="L10" s="71">
        <f>+F10</f>
        <v>0</v>
      </c>
      <c r="M10" s="72">
        <f>+K10*L10</f>
        <v>0</v>
      </c>
      <c r="N10" s="17">
        <v>19</v>
      </c>
      <c r="O10" s="76">
        <f>+M10*N10</f>
        <v>0</v>
      </c>
    </row>
    <row r="11" spans="1:16" s="4" customFormat="1" ht="12">
      <c r="A11" s="2"/>
      <c r="B11" s="9"/>
      <c r="C11" s="10"/>
      <c r="D11" s="2"/>
      <c r="E11" s="71"/>
      <c r="F11" s="71"/>
      <c r="G11" s="2"/>
      <c r="H11" s="13"/>
      <c r="I11" s="14"/>
      <c r="J11" s="15"/>
      <c r="K11" s="15"/>
      <c r="L11" s="73"/>
      <c r="M11" s="73"/>
      <c r="N11" s="19"/>
      <c r="O11" s="76"/>
    </row>
    <row r="12" spans="1:16" s="4" customFormat="1" ht="13.5" customHeight="1">
      <c r="A12" s="8" t="str">
        <f>'Assistente III'!A3:E3</f>
        <v>Assistente Operacional Administrativo III</v>
      </c>
      <c r="B12" s="9">
        <v>44</v>
      </c>
      <c r="C12" s="10">
        <f>4.3452</f>
        <v>4.3452000000000002</v>
      </c>
      <c r="D12" s="11">
        <f>1/(B12*C12)</f>
        <v>5.2304319081452463E-3</v>
      </c>
      <c r="E12" s="71">
        <f>'Assistente III'!E74</f>
        <v>0</v>
      </c>
      <c r="F12" s="71">
        <f>+E12*D12</f>
        <v>0</v>
      </c>
      <c r="G12" s="2"/>
      <c r="H12" s="13" t="str">
        <f>A12</f>
        <v>Assistente Operacional Administrativo III</v>
      </c>
      <c r="I12" s="14">
        <v>44</v>
      </c>
      <c r="J12" s="15">
        <v>4.3452000000000002</v>
      </c>
      <c r="K12" s="15">
        <f>+J12*I12</f>
        <v>191.18880000000001</v>
      </c>
      <c r="L12" s="71">
        <f>+F12</f>
        <v>0</v>
      </c>
      <c r="M12" s="72">
        <f>+K12*L12</f>
        <v>0</v>
      </c>
      <c r="N12" s="17">
        <v>2</v>
      </c>
      <c r="O12" s="76">
        <f>+M12*N12</f>
        <v>0</v>
      </c>
    </row>
    <row r="13" spans="1:16" s="4" customFormat="1" ht="13.5" customHeight="1">
      <c r="A13" s="151"/>
      <c r="B13" s="151"/>
      <c r="C13" s="151"/>
      <c r="D13" s="151"/>
      <c r="E13" s="151"/>
      <c r="F13" s="151"/>
      <c r="H13" s="155"/>
      <c r="I13" s="155"/>
      <c r="J13" s="155"/>
      <c r="K13" s="155"/>
      <c r="L13" s="155"/>
      <c r="M13" s="155"/>
      <c r="N13" s="155"/>
      <c r="O13" s="155"/>
    </row>
    <row r="14" spans="1:16" s="4" customFormat="1" ht="13.5" customHeight="1" thickBot="1">
      <c r="A14" s="2"/>
      <c r="B14" s="9"/>
      <c r="C14" s="10"/>
      <c r="D14" s="11"/>
      <c r="E14" s="8"/>
      <c r="F14" s="12"/>
      <c r="G14" s="2"/>
      <c r="H14" s="14"/>
      <c r="I14" s="14"/>
      <c r="J14" s="15"/>
      <c r="K14" s="15"/>
      <c r="L14" s="12"/>
      <c r="M14" s="16"/>
      <c r="N14" s="14"/>
      <c r="O14" s="18"/>
    </row>
    <row r="15" spans="1:16" s="4" customFormat="1" ht="16.5" thickTop="1" thickBot="1">
      <c r="A15" s="2"/>
      <c r="B15" s="2"/>
      <c r="C15" s="2"/>
      <c r="D15" s="2"/>
      <c r="E15" s="2"/>
      <c r="F15" s="2"/>
      <c r="G15" s="2"/>
      <c r="I15"/>
      <c r="J15" s="153" t="s">
        <v>39</v>
      </c>
      <c r="K15" s="153"/>
      <c r="L15" s="153"/>
      <c r="M15" s="153"/>
      <c r="N15" s="153"/>
      <c r="O15" s="68">
        <f>SUM(O8:O13)</f>
        <v>0</v>
      </c>
    </row>
    <row r="16" spans="1:16" s="4" customFormat="1" ht="13.5" customHeight="1" thickTop="1" thickBot="1">
      <c r="A16" s="2"/>
      <c r="B16" s="2"/>
      <c r="C16" s="2"/>
      <c r="D16" s="2"/>
      <c r="E16" s="2"/>
      <c r="F16" s="2"/>
      <c r="G16" s="2"/>
      <c r="I16"/>
      <c r="J16"/>
      <c r="K16"/>
      <c r="L16"/>
      <c r="M16"/>
      <c r="N16"/>
      <c r="O16"/>
    </row>
    <row r="17" spans="1:16" s="4" customFormat="1" ht="17.25" thickTop="1" thickBot="1">
      <c r="A17" s="2"/>
      <c r="B17" s="2"/>
      <c r="C17" s="2"/>
      <c r="D17" s="2"/>
      <c r="E17" s="2"/>
      <c r="F17" s="2"/>
      <c r="G17" s="2"/>
      <c r="I17" s="3"/>
      <c r="J17" s="154" t="s">
        <v>40</v>
      </c>
      <c r="K17" s="154"/>
      <c r="L17" s="154"/>
      <c r="M17" s="154"/>
      <c r="N17" s="154"/>
      <c r="O17" s="89">
        <f>O15*12</f>
        <v>0</v>
      </c>
    </row>
    <row r="18" spans="1:16" s="4" customFormat="1" ht="15.75" thickTop="1" thickBot="1">
      <c r="A18" s="2"/>
      <c r="B18" s="2"/>
      <c r="C18" s="2"/>
      <c r="D18" s="2"/>
      <c r="E18" s="2"/>
      <c r="F18" s="2"/>
      <c r="G18" s="2"/>
      <c r="I18"/>
      <c r="J18"/>
      <c r="K18"/>
      <c r="L18"/>
      <c r="M18"/>
      <c r="N18"/>
      <c r="O18"/>
    </row>
    <row r="19" spans="1:16" s="4" customFormat="1" ht="15.75" thickTop="1" thickBot="1">
      <c r="A19" s="2"/>
      <c r="B19" s="2"/>
      <c r="C19" s="2"/>
      <c r="D19" s="2"/>
      <c r="E19" s="2"/>
      <c r="F19" s="2"/>
      <c r="G19" s="2"/>
      <c r="I19"/>
      <c r="J19" s="152" t="s">
        <v>123</v>
      </c>
      <c r="K19" s="152"/>
      <c r="L19" s="152"/>
      <c r="M19" s="152"/>
      <c r="N19" s="152"/>
      <c r="O19" s="74">
        <f>'Assistente I'!E85*Resumo!N8+'Assistente II'!E85*Resumo!N10+'Assistente III'!E85*Resumo!N12</f>
        <v>0</v>
      </c>
    </row>
    <row r="20" spans="1:16" s="4" customFormat="1" ht="15.75" thickTop="1" thickBot="1">
      <c r="A20" s="2"/>
      <c r="B20" s="2"/>
      <c r="C20" s="2"/>
      <c r="D20" s="2"/>
      <c r="E20" s="2"/>
      <c r="F20" s="2"/>
      <c r="G20" s="2"/>
      <c r="J20" s="2"/>
      <c r="K20" s="70"/>
      <c r="L20" s="70"/>
      <c r="M20" s="70"/>
      <c r="N20" s="69"/>
      <c r="O20" s="75"/>
    </row>
    <row r="21" spans="1:16" s="4" customFormat="1" ht="15.75" thickTop="1" thickBot="1">
      <c r="A21" s="2"/>
      <c r="B21" s="2"/>
      <c r="C21" s="2"/>
      <c r="D21" s="2"/>
      <c r="E21" s="2"/>
      <c r="F21" s="2"/>
      <c r="G21" s="2"/>
      <c r="J21" s="152" t="s">
        <v>124</v>
      </c>
      <c r="K21" s="152"/>
      <c r="L21" s="152"/>
      <c r="M21" s="152"/>
      <c r="N21" s="152"/>
      <c r="O21" s="74">
        <f>O19*12</f>
        <v>0</v>
      </c>
      <c r="P21" s="88"/>
    </row>
    <row r="22" spans="1:16" s="4" customFormat="1" ht="13.5" thickTop="1">
      <c r="A22" s="2"/>
      <c r="B22" s="2"/>
      <c r="C22" s="2"/>
      <c r="D22" s="2"/>
      <c r="E22" s="2"/>
      <c r="F22" s="2"/>
      <c r="G22" s="2"/>
      <c r="K22" s="70"/>
      <c r="L22" s="70"/>
      <c r="M22" s="70"/>
    </row>
    <row r="23" spans="1:16" s="4" customFormat="1">
      <c r="A23"/>
      <c r="B23"/>
      <c r="C23"/>
      <c r="D23"/>
      <c r="E23"/>
      <c r="F23"/>
      <c r="G23"/>
      <c r="H23"/>
      <c r="I23"/>
      <c r="J23"/>
      <c r="K23"/>
      <c r="L23"/>
      <c r="M23"/>
      <c r="N23"/>
      <c r="O23"/>
    </row>
    <row r="24" spans="1:16" s="4" customFormat="1">
      <c r="A24"/>
      <c r="B24"/>
      <c r="C24"/>
      <c r="D24"/>
      <c r="E24"/>
      <c r="F24"/>
      <c r="G24"/>
      <c r="H24"/>
      <c r="I24"/>
      <c r="J24"/>
      <c r="K24"/>
      <c r="L24"/>
      <c r="M24"/>
      <c r="N24"/>
      <c r="O24"/>
    </row>
    <row r="25" spans="1:16" s="4" customFormat="1">
      <c r="A25"/>
      <c r="B25"/>
      <c r="C25"/>
      <c r="D25"/>
      <c r="E25"/>
      <c r="F25"/>
      <c r="G25"/>
      <c r="H25"/>
      <c r="I25"/>
      <c r="J25"/>
      <c r="K25"/>
      <c r="L25"/>
      <c r="M25"/>
      <c r="N25"/>
      <c r="O25"/>
    </row>
    <row r="26" spans="1:16" s="4" customFormat="1">
      <c r="A26"/>
      <c r="B26"/>
      <c r="C26"/>
      <c r="D26"/>
      <c r="E26"/>
      <c r="F26"/>
      <c r="G26"/>
      <c r="H26"/>
      <c r="I26"/>
      <c r="J26"/>
      <c r="K26"/>
      <c r="L26"/>
      <c r="M26"/>
      <c r="N26"/>
      <c r="O26"/>
    </row>
    <row r="27" spans="1:16" s="4" customFormat="1" ht="15" customHeight="1">
      <c r="A27"/>
      <c r="B27"/>
      <c r="C27"/>
      <c r="D27"/>
      <c r="E27"/>
      <c r="F27"/>
      <c r="G27"/>
      <c r="H27"/>
      <c r="I27"/>
      <c r="J27"/>
      <c r="K27"/>
      <c r="L27"/>
      <c r="M27"/>
      <c r="N27"/>
      <c r="O27"/>
    </row>
    <row r="28" spans="1:16" s="4" customFormat="1" ht="15" customHeight="1">
      <c r="A28"/>
      <c r="B28"/>
      <c r="C28"/>
      <c r="D28"/>
      <c r="E28"/>
      <c r="F28"/>
      <c r="G28"/>
      <c r="H28"/>
      <c r="I28"/>
      <c r="J28"/>
      <c r="K28"/>
      <c r="L28"/>
      <c r="M28"/>
      <c r="N28"/>
      <c r="O28"/>
    </row>
    <row r="29" spans="1:16" s="4" customFormat="1" ht="15" customHeight="1">
      <c r="A29"/>
      <c r="B29"/>
      <c r="C29"/>
      <c r="D29"/>
      <c r="E29"/>
      <c r="F29"/>
      <c r="G29"/>
      <c r="H29"/>
      <c r="I29"/>
      <c r="J29"/>
      <c r="K29"/>
      <c r="L29"/>
      <c r="M29"/>
      <c r="N29"/>
      <c r="O29"/>
    </row>
    <row r="30" spans="1:16" s="4" customFormat="1" ht="15" customHeight="1">
      <c r="A30"/>
      <c r="B30"/>
      <c r="C30"/>
      <c r="D30"/>
      <c r="E30"/>
      <c r="F30"/>
      <c r="G30"/>
      <c r="H30"/>
      <c r="I30"/>
      <c r="J30"/>
      <c r="K30"/>
      <c r="L30"/>
      <c r="M30"/>
      <c r="N30"/>
      <c r="O30"/>
    </row>
  </sheetData>
  <mergeCells count="19">
    <mergeCell ref="A13:F13"/>
    <mergeCell ref="J21:N21"/>
    <mergeCell ref="J15:N15"/>
    <mergeCell ref="J17:N17"/>
    <mergeCell ref="J19:N19"/>
    <mergeCell ref="H13:O13"/>
    <mergeCell ref="M4:O4"/>
    <mergeCell ref="A3:F3"/>
    <mergeCell ref="A1:F1"/>
    <mergeCell ref="H1:O1"/>
    <mergeCell ref="A2:F2"/>
    <mergeCell ref="H2:O2"/>
    <mergeCell ref="A4:A6"/>
    <mergeCell ref="B4:D4"/>
    <mergeCell ref="I4:K4"/>
    <mergeCell ref="L4:L5"/>
    <mergeCell ref="H3:O3"/>
    <mergeCell ref="E4:F4"/>
    <mergeCell ref="H4:H6"/>
  </mergeCells>
  <printOptions horizontalCentered="1" verticalCentered="1"/>
  <pageMargins left="0.51181102362204722" right="0.51181102362204722" top="0.78740157480314965" bottom="0.78740157480314965"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35273</TotalTime>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Discrim do serviço</vt:lpstr>
      <vt:lpstr>Assistente I</vt:lpstr>
      <vt:lpstr>Assistente II</vt:lpstr>
      <vt:lpstr>Assistente III</vt:lpstr>
      <vt:lpstr>Resumo</vt:lpstr>
      <vt:lpstr>Plan1</vt:lpstr>
      <vt:lpstr>'Assistente I'!Area_de_impressao</vt:lpstr>
      <vt:lpstr>'Assistente II'!Area_de_impressao</vt:lpstr>
      <vt:lpstr>'Assistente III'!Area_de_impressao</vt:lpstr>
      <vt:lpstr>'Discrim do serviço'!Area_de_impressao</vt:lpstr>
      <vt:lpstr>Resumo!Area_de_impressao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dc:creator>
  <cp:lastModifiedBy>Adilson da Hora Sampaio</cp:lastModifiedBy>
  <cp:revision>17</cp:revision>
  <cp:lastPrinted>2019-03-08T19:45:21Z</cp:lastPrinted>
  <dcterms:created xsi:type="dcterms:W3CDTF">1998-04-01T16:47:07Z</dcterms:created>
  <dcterms:modified xsi:type="dcterms:W3CDTF">2019-06-17T14:28:54Z</dcterms:modified>
</cp:coreProperties>
</file>