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060" tabRatio="666" activeTab="5"/>
  </bookViews>
  <sheets>
    <sheet name="Discriminação" sheetId="1" r:id="rId1"/>
    <sheet name="Custo Mão de Obra Residente" sheetId="2" r:id="rId2"/>
    <sheet name="Resumo Mão de Obra Residente" sheetId="3" r:id="rId3"/>
    <sheet name="Serviços Técnicos Especializado" sheetId="4" r:id="rId4"/>
    <sheet name="Manutenção Corretiva" sheetId="5" r:id="rId5"/>
    <sheet name="Totalização" sheetId="6" r:id="rId6"/>
  </sheets>
  <definedNames>
    <definedName name="_xlnm.Print_Area" localSheetId="1">'Custo Mão de Obra Residente'!$B$1:$F$99</definedName>
    <definedName name="_xlnm.Print_Area" localSheetId="0">'Discriminação'!$A$1:$C$13</definedName>
    <definedName name="_xlnm.Print_Area" localSheetId="4">'Manutenção Corretiva'!$A$1:$E$27</definedName>
    <definedName name="_xlnm.Print_Area" localSheetId="2">'Resumo Mão de Obra Residente'!$A$1:$O$15,'Resumo Mão de Obra Residente'!$Q$1:$AB$20</definedName>
    <definedName name="_xlnm.Print_Area" localSheetId="3">'Serviços Técnicos Especializado'!$A$1:$E$27</definedName>
    <definedName name="_xlnm.Print_Area" localSheetId="5">'Totalização'!$B$2:$E$14</definedName>
    <definedName name="Excel_BuiltIn_Print_Area_1">"$#REF!.$A$5:$G$10"</definedName>
    <definedName name="Excel_BuiltIn_Print_Area_4">#REF!</definedName>
  </definedNames>
  <calcPr fullCalcOnLoad="1"/>
</workbook>
</file>

<file path=xl/sharedStrings.xml><?xml version="1.0" encoding="utf-8"?>
<sst xmlns="http://schemas.openxmlformats.org/spreadsheetml/2006/main" count="231" uniqueCount="201">
  <si>
    <t>ANEXO III</t>
  </si>
  <si>
    <t>A</t>
  </si>
  <si>
    <t>Data da apresentação da proposta (dia/mês/ano)</t>
  </si>
  <si>
    <t>B</t>
  </si>
  <si>
    <t>Município</t>
  </si>
  <si>
    <t>C</t>
  </si>
  <si>
    <t>Ano do Acordo, Convenção ou Sentença Normativa em Dissídio Coletivo</t>
  </si>
  <si>
    <t>D</t>
  </si>
  <si>
    <t>Tipo de Serviço</t>
  </si>
  <si>
    <t>E</t>
  </si>
  <si>
    <t>Nº de meses de execução
 contratual</t>
  </si>
  <si>
    <t>F</t>
  </si>
  <si>
    <t>Valor Global Estimado da Proposta</t>
  </si>
  <si>
    <t>NOTA :Só preencher as células em amarelo.</t>
  </si>
  <si>
    <t>VALOR (R$)</t>
  </si>
  <si>
    <t>MÓDULO 01 – COMPOSIÇÃO DA REMUNERAÇÃO</t>
  </si>
  <si>
    <t>Módulo 1</t>
  </si>
  <si>
    <t>Salário</t>
  </si>
  <si>
    <t>Adicional de Insalubridade</t>
  </si>
  <si>
    <t>TOTAL DO MÓDULO 01</t>
  </si>
  <si>
    <t>MÓDULO 02 – BENEFÍCIOS MENSAIS E DIÁRIOS</t>
  </si>
  <si>
    <t>Módulo 02</t>
  </si>
  <si>
    <t>TOTAL DO MÓDULO 02</t>
  </si>
  <si>
    <t>MÓDULO 03 – INSUMOS DIVERSOS</t>
  </si>
  <si>
    <t>Módulo 03</t>
  </si>
  <si>
    <t>Uniforme</t>
  </si>
  <si>
    <t>TOTAL DO MÓDULO 03</t>
  </si>
  <si>
    <t>MÓDULO 04 – ENCARGOS SOCIAIS E TRABALHISTAS</t>
  </si>
  <si>
    <t>SUBMÓDULO 4.1 – Encargos Previdenciários e FGTS</t>
  </si>
  <si>
    <t>SUBMÓDULO 4.1</t>
  </si>
  <si>
    <t>INSS</t>
  </si>
  <si>
    <t>SESI/SESC</t>
  </si>
  <si>
    <t>SENAI/SENAC</t>
  </si>
  <si>
    <t>INCRA</t>
  </si>
  <si>
    <t>Salário Educação</t>
  </si>
  <si>
    <t>FGTS</t>
  </si>
  <si>
    <t>SEBRAE</t>
  </si>
  <si>
    <t>TOTAL DO SUBMÓDULO 4.1</t>
  </si>
  <si>
    <t>SUBMÓDULO 4.2 – 13º SALÁRIO E ADCIONAL DE FÉRIAS</t>
  </si>
  <si>
    <t>SUBMÓDULO 4.2</t>
  </si>
  <si>
    <t>Décimo Terceiro Salário</t>
  </si>
  <si>
    <t>Adicional de Férias</t>
  </si>
  <si>
    <t>Incidência do Submódulo 4.1 sobre 13º Salário e Adicional de Férias</t>
  </si>
  <si>
    <t>TOTAL DO SUBMÓDULO 4.2</t>
  </si>
  <si>
    <t>SUBMÓDULO 4.3 – AFASTAMENTO MATERNIDADE</t>
  </si>
  <si>
    <t>SUBMÓDULO 4.3</t>
  </si>
  <si>
    <t>Afastamento Maternidade</t>
  </si>
  <si>
    <t>Incidência do Submódulo 4.1 sobre Afastamento Maternidade</t>
  </si>
  <si>
    <t>Incidência do Submódulo 4.1 sobre Remun. E 13º recebidos pelo substituto durante licença</t>
  </si>
  <si>
    <t>TOTAL DO SUBMÓDULO 4.3</t>
  </si>
  <si>
    <t>SUBMÓDULO 4.4 – PROVISÃO PARA RESCISÃO</t>
  </si>
  <si>
    <t>SUBMÓDULO 4.4</t>
  </si>
  <si>
    <t>Incidência do FGTS sobre o Aviso Prévio Indenizado</t>
  </si>
  <si>
    <t>Multa do FGTS sobre o  Aviso Prévio Indenizado</t>
  </si>
  <si>
    <t>Incidência do Submódulo 4.1 sobre o Aviso Prévio Trabalhado</t>
  </si>
  <si>
    <t>Multa do FGTS sobre o  Aviso Prévio Trabalhado</t>
  </si>
  <si>
    <t>TOTAL DO SUBMÓDULO 4.4</t>
  </si>
  <si>
    <t>SUBMÓDULO 4.5 – CUSTO DE REPOSIÇÃO DE PROFISSIONAL AUSENTE</t>
  </si>
  <si>
    <t>SUBMÓDULO 4.5</t>
  </si>
  <si>
    <t>Ausência por Férias</t>
  </si>
  <si>
    <t>Ausência por Licença Paternidade</t>
  </si>
  <si>
    <t>Ausência por Acidente de Trabalho</t>
  </si>
  <si>
    <t>Incidência do Submódulo 4.1 sobre Custo de Reposição de Profissional Ausente</t>
  </si>
  <si>
    <t>TOTAL DO SUBMÓDULO 4.5</t>
  </si>
  <si>
    <t>TOTAL DO MÓDULO 04</t>
  </si>
  <si>
    <t>ISSQN (Imposto sobre Serviços de Qualquer Natureza)</t>
  </si>
  <si>
    <t>PIS/PASEP – Programa de Integração Social</t>
  </si>
  <si>
    <t>COFINS – Contribuição para Financiamento da Seguridade Social</t>
  </si>
  <si>
    <t>Contribuição Previdenciária (Empresas enquadradas na Lei 128/2008, caso necessário)</t>
  </si>
  <si>
    <t>Somatório do percentual dos tributos</t>
  </si>
  <si>
    <t>Custos Indiretos (% sobre o somatório dos módulos 01, 02, 03 e 04)</t>
  </si>
  <si>
    <t>PLANILHA DE CUSTOS E FORMAÇÃO DE PREÇOS</t>
  </si>
  <si>
    <t>MÓDULO 05 – CUSTOS INDIRETOS, TRIBUTOS E LUCRO</t>
  </si>
  <si>
    <t>MÓDULO 05</t>
  </si>
  <si>
    <t>Lucro (% sobre o somatório dos módulos 01, 02, 03 e 04 e os Custos Indiretos)</t>
  </si>
  <si>
    <t>TOTAL DO MÓDULO 05</t>
  </si>
  <si>
    <t>CUSTO HOMEM/MÊS (SOMATÓRIO DOS MÓDULOS 01, 02, 03, 04 E 05)</t>
  </si>
  <si>
    <t>NOTA :Só preencher as células em amarelo, que podem ou não ser preenchidas na sua totalidade, a depender do regime de tributação da empresa. Ver nota explicativa.</t>
  </si>
  <si>
    <t>POSTO</t>
  </si>
  <si>
    <t>PERFIL DA MÃO-DE-OBRA</t>
  </si>
  <si>
    <t>(Horas)</t>
  </si>
  <si>
    <t>Valor Ordinário Mensal</t>
  </si>
  <si>
    <t>Valor Ordinário para 12 meses</t>
  </si>
  <si>
    <t>QUADRO RESUMO DO VALOR GLOBAL ESTIMADO DO SERVIÇO</t>
  </si>
  <si>
    <r>
      <t xml:space="preserve">Outros </t>
    </r>
    <r>
      <rPr>
        <sz val="10"/>
        <color indexed="10"/>
        <rFont val="Arial"/>
        <family val="2"/>
      </rPr>
      <t>(especificar e demonstrar memória de cálculo -caso necessário encaminhe arquivo a parte)</t>
    </r>
  </si>
  <si>
    <t>Técnico de Manutenção</t>
  </si>
  <si>
    <t>3.2 PLANILHA DE CUSTO UNITÁRIO</t>
  </si>
  <si>
    <t>3.3 PLANILHA DE TOTALIZAÇÃO PARCIAL</t>
  </si>
  <si>
    <t>3.2.1 JORNADA SALARIAL</t>
  </si>
  <si>
    <t>3.2.2 VALOR</t>
  </si>
  <si>
    <t>3.3.1 FREQUÊNCIA NO POSTO DE TRABALHO</t>
  </si>
  <si>
    <t>3.3.2 CUSTO HOMEM HORA DO PERFIL DE MÃO DE OBRA</t>
  </si>
  <si>
    <t>3.3.3 PREÇO MENSAL</t>
  </si>
  <si>
    <t>Posto</t>
  </si>
  <si>
    <t xml:space="preserve"> TABELA DE HORA EXTRA</t>
  </si>
  <si>
    <t>VALOR DA HORA</t>
  </si>
  <si>
    <t>3.2.1.1 Semanal</t>
  </si>
  <si>
    <t>3.2.1.2 Constante</t>
  </si>
  <si>
    <t>3.2.1.3 Taxa da Hora Trabalhada</t>
  </si>
  <si>
    <t>3.2.2.1 Homem-Mês</t>
  </si>
  <si>
    <t>3.2.2.2 Homem Hora</t>
  </si>
  <si>
    <t>3.3.1.1 Homem Hora Semanal</t>
  </si>
  <si>
    <t>3.3.1.2 Constante</t>
  </si>
  <si>
    <t>3.3.1.3 Jornada Mensal</t>
  </si>
  <si>
    <t>3.3.3.1 Unitário</t>
  </si>
  <si>
    <t>3.3.3.2 Quantidade</t>
  </si>
  <si>
    <t>3.3.3.3 Total</t>
  </si>
  <si>
    <t>Número máximo
 de horas estimadas</t>
  </si>
  <si>
    <t>Percentual de acréscimo sobre a hora normal (seg a sexta)</t>
  </si>
  <si>
    <t>Seg/Sex</t>
  </si>
  <si>
    <t>Total em R$ (seg/sex)</t>
  </si>
  <si>
    <t>Percentual de acréscimo sobre a hora normal (sábado)</t>
  </si>
  <si>
    <t>Sábado</t>
  </si>
  <si>
    <t>Total em R$ (Sábado)</t>
  </si>
  <si>
    <t>Percentual de acréscimo sobre a hora normal (domingo e feriado)</t>
  </si>
  <si>
    <t>Dom/Feriado</t>
  </si>
  <si>
    <t>Total em R$ (dom/feriado)</t>
  </si>
  <si>
    <t>Subtotal de hora extra estimada
do perfil</t>
  </si>
  <si>
    <t>(Semana)</t>
  </si>
  <si>
    <t>[= 1 / (3.2.1.1 X 3.2.1.2)]</t>
  </si>
  <si>
    <t>(=Planilha 3.1)</t>
  </si>
  <si>
    <t>(=3.2.1.3 X 3.2.2.1)</t>
  </si>
  <si>
    <t xml:space="preserve"> (3.3.1.1 X 3.3.1.2)               (Horas Trabalhadas)</t>
  </si>
  <si>
    <t>(= Item 3.2.2.2)                    (R$)</t>
  </si>
  <si>
    <t>(= 3.3.1.3X 3.3.2) (R$)</t>
  </si>
  <si>
    <t>(= 3.3.3.1X 3.3.3.2)                (R$)</t>
  </si>
  <si>
    <t>(12 meses)</t>
  </si>
  <si>
    <t>1/3</t>
  </si>
  <si>
    <t xml:space="preserve">       PLANILHA DE EVENTUAIS HORAS EXTRAS</t>
  </si>
  <si>
    <t>MANUTENÇÃO CORRETIVA</t>
  </si>
  <si>
    <t>VALOR POR HORA</t>
  </si>
  <si>
    <t>MÃO DE OBRA</t>
  </si>
  <si>
    <t>Lançar o valor referente ao custo da mão de obra (remuneração, benefícios, etc.).</t>
  </si>
  <si>
    <t>INSUMOS</t>
  </si>
  <si>
    <t>Lançar o valor referente ao custo com insumos (ferramentas, materiais de consumo, etc.).</t>
  </si>
  <si>
    <t>DESPESAS OPERACIONAIS ADMINISTRATIVAS</t>
  </si>
  <si>
    <t>NOTA :Só preencher as células em amarelo</t>
  </si>
  <si>
    <t>CUSTO TOTAL ESTIMADO</t>
  </si>
  <si>
    <t>PREÇO GLOBAL ESTIMADO DO CONTRATO (12 MESES)</t>
  </si>
  <si>
    <t>Previsão Mensal</t>
  </si>
  <si>
    <t>Previsão para 12 meses</t>
  </si>
  <si>
    <t>CUSTO ESTIMADO</t>
  </si>
  <si>
    <t>Valor Ordinário Mensal + Valor mensal estimado de horas-extras</t>
  </si>
  <si>
    <t>Valor Ordinário para 12 meses + Valor Máximo estimado de horas-extras (12 meses)</t>
  </si>
  <si>
    <t>CUSTO ESTIMADO TOTAL DO POSTO</t>
  </si>
  <si>
    <t>TOTAL ESTIMADO</t>
  </si>
  <si>
    <t>(Mão de Obra Residente)</t>
  </si>
  <si>
    <t>Perfil da Mão de Obra: Técnico de Manutenção</t>
  </si>
  <si>
    <t>(Serviços não Prestados pela Mão de Obra Residente)</t>
  </si>
  <si>
    <t>Descrição do Serviço</t>
  </si>
  <si>
    <t>SERVIÇO CONTÍNUO DE MANUTENÇÃO PREVENTIVA E CORRETIVA NO LABORATÓRIO DE BIOSSEGURANÇA NÍVEL 3 DO INSTITUTO GONÇALO MONIZ (IGM)/FIOCRUZ-BA</t>
  </si>
  <si>
    <t>TOTAL ESTIMADO (180 HORAS)</t>
  </si>
  <si>
    <t>CUSTO TOTAL MANUTENÇÃO CORRETIVA</t>
  </si>
  <si>
    <t xml:space="preserve">→ → → → → → → → → → → → → → → → → → → → → → → → → → → → → → → → → → → → → → → → → → → → → → → → → → → → → → → → </t>
  </si>
  <si>
    <t xml:space="preserve">→ → → → → → → → → → → → → → → → → </t>
  </si>
  <si>
    <t xml:space="preserve">→ → → → → → → → → → → → → → </t>
  </si>
  <si>
    <t>→ → → → → → → → → → →</t>
  </si>
  <si>
    <t>↑↑↑↑↑↑↑</t>
  </si>
  <si>
    <t xml:space="preserve">→ → → → → → → → → → → → → </t>
  </si>
  <si>
    <t>NOTA: Inserir os percentuais de hora extra nas células em Amarelo.</t>
  </si>
  <si>
    <t>Salvador/BA</t>
  </si>
  <si>
    <t>Seguro de Acidente do Trabalho (RAT AJUSTADO)</t>
  </si>
  <si>
    <r>
      <t xml:space="preserve">PEÇAS - acessórios, componentes, partes e peças de reposição
</t>
    </r>
    <r>
      <rPr>
        <b/>
        <sz val="12"/>
        <color indexed="10"/>
        <rFont val="Arial"/>
        <family val="2"/>
      </rPr>
      <t>(NÃO DEVE SER ALTERADO)</t>
    </r>
  </si>
  <si>
    <t>TÉCNICO
MANUTENÇÃO
CORRETIVA (180 HORAS)</t>
  </si>
  <si>
    <t>SERVIÇOS ESPECIALIZADOS (40 HORAS/MÊS)</t>
  </si>
  <si>
    <t>Planilha de Custos e Formação de Preços - IGM</t>
  </si>
  <si>
    <t>Lançar o valor referente ao custo com despesas operacionais administrativas (custos indiretos, passagens, hospedagem, deslocamentos, etc.).</t>
  </si>
  <si>
    <t>CUSTO MENSAL DOS SERVIÇOS TÉCNICOS ESPECIALIZADOS</t>
  </si>
  <si>
    <t>MENSAL (40 HORAS/MÊS)</t>
  </si>
  <si>
    <t>CONTA VINCULADA - VALORES PARA PROVISIONAMENTO</t>
  </si>
  <si>
    <t>ITEM</t>
  </si>
  <si>
    <t>% DO SAT</t>
  </si>
  <si>
    <t>% SOBRE REMUNERAÇÃO</t>
  </si>
  <si>
    <t>VALOR (RS)</t>
  </si>
  <si>
    <t>13º (Décimo Terceiro) Salário</t>
  </si>
  <si>
    <t>Férias e 1/3 (Um Terço) Constitucional</t>
  </si>
  <si>
    <t>Multa sobre FGTS e contribuição social sobre o aviso prévio indenizado e sobre o aviso prévio trabalhado.</t>
  </si>
  <si>
    <t>Incidência do Submódulo 4.1 sobre férias, 1/3 (um terço) constitucional de férias e 13° (décimo terceiro) salário*</t>
  </si>
  <si>
    <t>Se SAT = 1,00%</t>
  </si>
  <si>
    <t>Se SAT = 2,00%</t>
  </si>
  <si>
    <t>Se SAT = 3,00%</t>
  </si>
  <si>
    <t>Total</t>
  </si>
  <si>
    <t>* Considerando as alíquotas de contribuição de 1% (um por cento), 2% (dois por cento) ou 3% (três por cento) referentes ao grau de risco de acidente do trabalho, previstas no art. 22, inciso II, da Lei no 8.212, de 24 de julho de 1991. As células que não correspondam ao SAT adotado permanecerão com os valores zerados.</t>
  </si>
  <si>
    <r>
      <t xml:space="preserve">Aviso Prévio Indenizado - </t>
    </r>
    <r>
      <rPr>
        <b/>
        <sz val="8"/>
        <color indexed="10"/>
        <rFont val="Arial1"/>
        <family val="0"/>
      </rPr>
      <t>Obs.: Informar previsão percentual de funcionários a serem dispensados com aviso prévio indenizado. O somatório desse percentual com o do aviso prévio trabalhado não poderá ser superior a 100%.</t>
    </r>
  </si>
  <si>
    <r>
      <t xml:space="preserve">Aviso Prévio Trabalhado - </t>
    </r>
    <r>
      <rPr>
        <b/>
        <sz val="8"/>
        <color indexed="10"/>
        <rFont val="Arial1"/>
        <family val="0"/>
      </rPr>
      <t>Obs.: Informar previsão percentual de funcionários a serem dispensados com aviso prévio trabalhado. O somatório desse percentual com o do aviso prévio indenizado não poderá ser superior a 100%.</t>
    </r>
  </si>
  <si>
    <r>
      <t xml:space="preserve">Assistência Médica e Odontológica (Memória de Cálculo = </t>
    </r>
    <r>
      <rPr>
        <b/>
        <sz val="11"/>
        <color indexed="10"/>
        <rFont val="Arial1"/>
        <family val="0"/>
      </rPr>
      <t>Inserir memória de cálculo</t>
    </r>
    <r>
      <rPr>
        <sz val="10"/>
        <rFont val="Arial"/>
        <family val="2"/>
      </rPr>
      <t>) - Se previsto</t>
    </r>
  </si>
  <si>
    <r>
      <t xml:space="preserve">Auxílio Creche (Memória de Cálculo = </t>
    </r>
    <r>
      <rPr>
        <b/>
        <sz val="11"/>
        <color indexed="10"/>
        <rFont val="Arial1"/>
        <family val="0"/>
      </rPr>
      <t>Inserir memória de cálculo</t>
    </r>
    <r>
      <rPr>
        <sz val="10"/>
        <rFont val="Arial"/>
        <family val="2"/>
      </rPr>
      <t>) - Se previsto</t>
    </r>
  </si>
  <si>
    <r>
      <t xml:space="preserve">Auxílio Funeral (Memória de Cálculo = </t>
    </r>
    <r>
      <rPr>
        <b/>
        <sz val="11"/>
        <color indexed="10"/>
        <rFont val="Arial1"/>
        <family val="0"/>
      </rPr>
      <t>Inserir memória de cálculo</t>
    </r>
    <r>
      <rPr>
        <sz val="10"/>
        <rFont val="Arial"/>
        <family val="2"/>
      </rPr>
      <t>) - Se previsto</t>
    </r>
  </si>
  <si>
    <r>
      <t xml:space="preserve">Seguro de Vida (Memória de Cálculo = </t>
    </r>
    <r>
      <rPr>
        <b/>
        <sz val="11"/>
        <color indexed="10"/>
        <rFont val="Arial1"/>
        <family val="0"/>
      </rPr>
      <t>Inserir memória de cálculo</t>
    </r>
    <r>
      <rPr>
        <sz val="10"/>
        <rFont val="Arial"/>
        <family val="2"/>
      </rPr>
      <t>) - Se previsto</t>
    </r>
  </si>
  <si>
    <t>Ferramentas e Utensílios</t>
  </si>
  <si>
    <t>EPIs</t>
  </si>
  <si>
    <t>Outros (especificar)</t>
  </si>
  <si>
    <r>
      <t xml:space="preserve">Ausência por Doença - – </t>
    </r>
    <r>
      <rPr>
        <b/>
        <sz val="8"/>
        <color indexed="10"/>
        <rFont val="Arial"/>
        <family val="2"/>
      </rPr>
      <t>Obs.: Para este item informar quantidade estimada de ausências e não percentual</t>
    </r>
  </si>
  <si>
    <r>
      <t>Ausências Legais –</t>
    </r>
    <r>
      <rPr>
        <b/>
        <sz val="8"/>
        <color indexed="8"/>
        <rFont val="Arial1"/>
        <family val="0"/>
      </rPr>
      <t xml:space="preserve"> </t>
    </r>
    <r>
      <rPr>
        <b/>
        <sz val="8"/>
        <color indexed="10"/>
        <rFont val="Arial"/>
        <family val="2"/>
      </rPr>
      <t>Obs.: Para este item informar quantidade estimada de ausências e não percentual</t>
    </r>
  </si>
  <si>
    <t>NOTA : O cálculo dos valores a serem provisionados em conta vinculada é automático e considera os percentuais definidos pelo ANEXO XII da INSTRUÇÃO NORMATIVA Nº 05, DE 26 DE MAIO DE 2017. Nenhum campo desta planilha deverá ser modificado.</t>
  </si>
  <si>
    <t>CONTÍNUO</t>
  </si>
  <si>
    <t>SERVIÇOS TÉCNICOS ESPECIALIZADOS</t>
  </si>
  <si>
    <t>Perfil da Mão de Obra: Profissional Especializado</t>
  </si>
  <si>
    <t>TÉCNICO DE MANUTENÇÃO RESIDENTE
(HOMEM/MÊS)</t>
  </si>
  <si>
    <r>
      <t xml:space="preserve">Vale Transporte  (Memória de Cálculo = </t>
    </r>
    <r>
      <rPr>
        <b/>
        <sz val="11"/>
        <color indexed="10"/>
        <rFont val="Arial"/>
        <family val="2"/>
      </rPr>
      <t>Inserir memória de cálculo</t>
    </r>
    <r>
      <rPr>
        <sz val="10"/>
        <rFont val="Arial"/>
        <family val="2"/>
      </rPr>
      <t>)</t>
    </r>
  </si>
  <si>
    <r>
      <t xml:space="preserve">Vale Refeição (Memória de Cálculo = </t>
    </r>
    <r>
      <rPr>
        <b/>
        <sz val="11"/>
        <color indexed="10"/>
        <rFont val="Arial"/>
        <family val="2"/>
      </rPr>
      <t>Inserir memória de cálculo</t>
    </r>
    <r>
      <rPr>
        <sz val="10"/>
        <rFont val="Arial"/>
        <family val="2"/>
      </rPr>
      <t>)</t>
    </r>
  </si>
</sst>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 ;&quot; (&quot;#,##0.00\);&quot; -&quot;#\ ;@\ "/>
    <numFmt numFmtId="171" formatCode="[$R$-416]\ #,##0.00;[Red]\-[$R$-416]\ #,##0.00"/>
    <numFmt numFmtId="172" formatCode="0.0000"/>
    <numFmt numFmtId="173" formatCode="0.00000000"/>
    <numFmt numFmtId="174" formatCode="#,##0.00;[Red]#,##0.00"/>
    <numFmt numFmtId="175" formatCode="_(* #,##0.00_);_(* \(#,##0.00\);_(* \-??_);_(@_)"/>
    <numFmt numFmtId="176" formatCode="#,##0_ ;[Red]\-#,##0\ "/>
    <numFmt numFmtId="177" formatCode="#,##0.00&quot; &quot;;&quot; (&quot;#,##0.00&quot;)&quot;;&quot; -&quot;#&quot; &quot;;@&quot; &quot;"/>
    <numFmt numFmtId="178" formatCode="&quot;R$ &quot;#,##0.00;[Red]&quot;R$ &quot;#,##0.00"/>
  </numFmts>
  <fonts count="82">
    <font>
      <sz val="10"/>
      <name val="Arial"/>
      <family val="2"/>
    </font>
    <font>
      <b/>
      <sz val="12"/>
      <color indexed="8"/>
      <name val="Arial1"/>
      <family val="0"/>
    </font>
    <font>
      <sz val="10"/>
      <color indexed="8"/>
      <name val="Arial1"/>
      <family val="0"/>
    </font>
    <font>
      <sz val="18"/>
      <color indexed="8"/>
      <name val="Arial1"/>
      <family val="0"/>
    </font>
    <font>
      <sz val="12"/>
      <color indexed="8"/>
      <name val="Arial"/>
      <family val="2"/>
    </font>
    <font>
      <sz val="12"/>
      <color indexed="8"/>
      <name val="Arial1"/>
      <family val="0"/>
    </font>
    <font>
      <b/>
      <sz val="10"/>
      <color indexed="10"/>
      <name val="Arial"/>
      <family val="2"/>
    </font>
    <font>
      <b/>
      <sz val="12"/>
      <name val="Arial"/>
      <family val="2"/>
    </font>
    <font>
      <sz val="11"/>
      <name val="Arial"/>
      <family val="2"/>
    </font>
    <font>
      <b/>
      <sz val="10"/>
      <name val="Arial"/>
      <family val="2"/>
    </font>
    <font>
      <sz val="12"/>
      <name val="Arial"/>
      <family val="2"/>
    </font>
    <font>
      <b/>
      <i/>
      <sz val="10"/>
      <name val="Arial"/>
      <family val="2"/>
    </font>
    <font>
      <sz val="10"/>
      <color indexed="10"/>
      <name val="Arial"/>
      <family val="2"/>
    </font>
    <font>
      <b/>
      <sz val="14"/>
      <name val="Arial"/>
      <family val="2"/>
    </font>
    <font>
      <b/>
      <sz val="16"/>
      <color indexed="8"/>
      <name val="Arial"/>
      <family val="2"/>
    </font>
    <font>
      <b/>
      <sz val="12"/>
      <color indexed="10"/>
      <name val="Arial"/>
      <family val="2"/>
    </font>
    <font>
      <b/>
      <sz val="8"/>
      <color indexed="8"/>
      <name val="Arial1"/>
      <family val="0"/>
    </font>
    <font>
      <b/>
      <sz val="8"/>
      <color indexed="10"/>
      <name val="Arial1"/>
      <family val="0"/>
    </font>
    <font>
      <b/>
      <sz val="11"/>
      <color indexed="10"/>
      <name val="Arial1"/>
      <family val="0"/>
    </font>
    <font>
      <b/>
      <sz val="8"/>
      <color indexed="10"/>
      <name val="Arial"/>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9"/>
      <color indexed="8"/>
      <name val="Arial1"/>
      <family val="0"/>
    </font>
    <font>
      <sz val="5"/>
      <color indexed="8"/>
      <name val="Arial1"/>
      <family val="0"/>
    </font>
    <font>
      <b/>
      <sz val="10"/>
      <color indexed="8"/>
      <name val="Arial1"/>
      <family val="0"/>
    </font>
    <font>
      <b/>
      <sz val="9"/>
      <color indexed="8"/>
      <name val="Arial1"/>
      <family val="0"/>
    </font>
    <font>
      <b/>
      <sz val="14"/>
      <color indexed="8"/>
      <name val="Arial1"/>
      <family val="0"/>
    </font>
    <font>
      <b/>
      <sz val="12"/>
      <color indexed="10"/>
      <name val="Calibri"/>
      <family val="2"/>
    </font>
    <font>
      <sz val="9"/>
      <color indexed="10"/>
      <name val="Calibri"/>
      <family val="2"/>
    </font>
    <font>
      <b/>
      <sz val="11"/>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theme="1"/>
      <name val="Arial1"/>
      <family val="0"/>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1"/>
      <family val="0"/>
    </font>
    <font>
      <sz val="9"/>
      <color theme="1"/>
      <name val="Arial1"/>
      <family val="0"/>
    </font>
    <font>
      <sz val="5"/>
      <color theme="1"/>
      <name val="Arial1"/>
      <family val="0"/>
    </font>
    <font>
      <b/>
      <sz val="10"/>
      <color theme="1"/>
      <name val="Arial1"/>
      <family val="0"/>
    </font>
    <font>
      <b/>
      <sz val="8"/>
      <color theme="1"/>
      <name val="Arial1"/>
      <family val="0"/>
    </font>
    <font>
      <b/>
      <sz val="9"/>
      <color theme="1"/>
      <name val="Arial1"/>
      <family val="0"/>
    </font>
    <font>
      <b/>
      <sz val="12"/>
      <color theme="1"/>
      <name val="Arial1"/>
      <family val="0"/>
    </font>
    <font>
      <b/>
      <sz val="14"/>
      <color theme="1"/>
      <name val="Arial1"/>
      <family val="0"/>
    </font>
    <font>
      <b/>
      <sz val="12"/>
      <color rgb="FFFF0000"/>
      <name val="Calibri"/>
      <family val="2"/>
    </font>
    <font>
      <sz val="10"/>
      <color rgb="FFFF0000"/>
      <name val="Arial"/>
      <family val="2"/>
    </font>
    <font>
      <b/>
      <sz val="11"/>
      <color theme="1"/>
      <name val="Arial1"/>
      <family val="0"/>
    </font>
    <font>
      <sz val="9"/>
      <color rgb="FFFF0000"/>
      <name val="Calibri"/>
      <family val="2"/>
    </font>
    <font>
      <b/>
      <sz val="8"/>
      <color rgb="FFFF0000"/>
      <name val="Arial1"/>
      <family val="0"/>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mediumGray"/>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8"/>
      </left>
      <right style="double">
        <color indexed="8"/>
      </right>
      <top style="double">
        <color indexed="8"/>
      </top>
      <bottom style="double">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hair">
        <color indexed="8"/>
      </top>
      <bottom style="medium">
        <color indexed="8"/>
      </bottom>
    </border>
    <border>
      <left>
        <color indexed="63"/>
      </left>
      <right>
        <color indexed="63"/>
      </right>
      <top style="double"/>
      <bottom style="double"/>
    </border>
    <border>
      <left style="thick"/>
      <right style="medium"/>
      <top style="medium"/>
      <bottom style="medium"/>
    </border>
    <border>
      <left style="medium"/>
      <right style="medium"/>
      <top style="medium"/>
      <bottom style="medium"/>
    </border>
    <border>
      <left style="thin">
        <color rgb="FF000000"/>
      </left>
      <right style="thin">
        <color rgb="FF000000"/>
      </right>
      <top style="medium"/>
      <bottom/>
    </border>
    <border>
      <left/>
      <right style="medium"/>
      <top style="medium"/>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right style="thin"/>
      <top style="thin"/>
      <bottom style="thin"/>
    </border>
    <border>
      <left style="thin"/>
      <right>
        <color indexed="63"/>
      </right>
      <top style="thin"/>
      <bottom style="thin"/>
    </border>
    <border>
      <left style="thin"/>
      <right style="medium"/>
      <top style="thin"/>
      <bottom style="thin"/>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ck"/>
      <right style="thick"/>
      <top style="thick"/>
      <bottom style="thick"/>
    </border>
    <border>
      <left style="thick"/>
      <right style="thin"/>
      <top style="medium"/>
      <bottom style="medium"/>
    </border>
    <border>
      <left style="thin"/>
      <right style="thick"/>
      <top style="medium"/>
      <bottom style="medium"/>
    </border>
    <border>
      <left style="thick"/>
      <right/>
      <top/>
      <bottom/>
    </border>
    <border>
      <left/>
      <right style="thick"/>
      <top style="medium"/>
      <bottom/>
    </border>
    <border>
      <left style="thin">
        <color indexed="8"/>
      </left>
      <right style="thin">
        <color indexed="8"/>
      </right>
      <top style="medium">
        <color indexed="8"/>
      </top>
      <bottom style="thin">
        <color indexed="8"/>
      </bottom>
    </border>
    <border>
      <left style="thin">
        <color indexed="8"/>
      </left>
      <right style="thick"/>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ck"/>
      <top style="thin">
        <color indexed="8"/>
      </top>
      <bottom style="medium">
        <color indexed="8"/>
      </bottom>
    </border>
    <border>
      <left style="thin"/>
      <right style="thick"/>
      <top style="thick"/>
      <bottom style="thick"/>
    </border>
    <border>
      <left style="thick"/>
      <right style="medium"/>
      <top style="thick"/>
      <bottom style="thick"/>
    </border>
    <border>
      <left style="medium"/>
      <right style="medium"/>
      <top style="thick"/>
      <bottom style="thick"/>
    </border>
    <border>
      <left style="medium"/>
      <right style="thick"/>
      <top style="thick"/>
      <bottom style="thick"/>
    </border>
    <border>
      <left style="thick"/>
      <right style="medium"/>
      <top style="thick"/>
      <bottom style="medium"/>
    </border>
    <border>
      <left style="medium"/>
      <right style="medium"/>
      <top style="thick"/>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style="medium"/>
      <top style="thin">
        <color rgb="FF000000"/>
      </top>
      <bottom>
        <color indexed="63"/>
      </bottom>
    </border>
    <border>
      <left>
        <color indexed="63"/>
      </left>
      <right style="medium"/>
      <top style="thin">
        <color rgb="FF000000"/>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diagonalUp="1" diagonalDown="1">
      <left style="thin"/>
      <right style="thin"/>
      <top style="medium"/>
      <bottom style="medium"/>
      <diagonal style="thin"/>
    </border>
    <border>
      <left style="thin"/>
      <right style="thin"/>
      <top style="medium"/>
      <bottom style="medium"/>
    </border>
    <border>
      <left style="thin"/>
      <right style="medium"/>
      <top style="medium"/>
      <bottom style="medium"/>
    </border>
    <border>
      <left style="medium"/>
      <right style="thin"/>
      <top/>
      <bottom/>
    </border>
    <border diagonalUp="1" diagonalDown="1">
      <left style="thin"/>
      <right style="thin"/>
      <top/>
      <bottom/>
      <diagonal style="thin"/>
    </border>
    <border>
      <left style="thin"/>
      <right style="thin"/>
      <top/>
      <bottom/>
    </border>
    <border>
      <left style="thin"/>
      <right style="medium"/>
      <top/>
      <bottom/>
    </border>
    <border>
      <left style="thin"/>
      <right style="thin"/>
      <top style="medium"/>
      <bottom style="thin"/>
    </border>
    <border>
      <left style="thin"/>
      <right style="medium"/>
      <top style="medium"/>
      <bottom style="thin"/>
    </border>
    <border>
      <left style="hair">
        <color indexed="8"/>
      </left>
      <right>
        <color indexed="63"/>
      </right>
      <top style="hair">
        <color indexed="8"/>
      </top>
      <bottom style="hair">
        <color indexed="8"/>
      </bottom>
    </border>
    <border>
      <left>
        <color indexed="63"/>
      </left>
      <right style="medium">
        <color indexed="8"/>
      </right>
      <top style="medium">
        <color indexed="8"/>
      </top>
      <bottom style="medium">
        <color indexed="8"/>
      </bottom>
    </border>
    <border>
      <left style="medium"/>
      <right style="hair">
        <color indexed="8"/>
      </right>
      <top style="hair">
        <color indexed="8"/>
      </top>
      <bottom>
        <color indexed="63"/>
      </bottom>
    </border>
    <border>
      <left style="hair">
        <color indexed="8"/>
      </left>
      <right style="medium"/>
      <top style="hair">
        <color indexed="8"/>
      </top>
      <bottom style="hair">
        <color indexed="8"/>
      </bottom>
    </border>
    <border>
      <left style="medium"/>
      <right style="hair">
        <color indexed="8"/>
      </right>
      <top>
        <color indexed="63"/>
      </top>
      <bottom>
        <color indexed="63"/>
      </bottom>
    </border>
    <border>
      <left>
        <color indexed="63"/>
      </left>
      <right style="medium"/>
      <top style="medium">
        <color indexed="8"/>
      </top>
      <bottom style="medium"/>
    </border>
    <border>
      <left style="medium"/>
      <right style="thick"/>
      <top style="thick"/>
      <bottom style="medium"/>
    </border>
    <border>
      <left style="hair">
        <color indexed="8"/>
      </left>
      <right style="hair">
        <color indexed="8"/>
      </right>
      <top style="hair">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style="medium">
        <color indexed="8"/>
      </right>
      <top style="medium">
        <color indexed="8"/>
      </top>
      <bottom style="hair">
        <color indexed="8"/>
      </bottom>
    </border>
    <border>
      <left style="medium">
        <color indexed="8"/>
      </left>
      <right>
        <color indexed="63"/>
      </right>
      <top style="medium">
        <color indexed="8"/>
      </top>
      <bottom style="medium">
        <color indexed="8"/>
      </bottom>
    </border>
    <border>
      <left style="hair">
        <color indexed="8"/>
      </left>
      <right style="hair">
        <color indexed="8"/>
      </right>
      <top>
        <color indexed="63"/>
      </top>
      <bottom style="hair">
        <color indexed="8"/>
      </bottom>
    </border>
    <border>
      <left style="medium"/>
      <right style="medium">
        <color indexed="8"/>
      </right>
      <top style="medium"/>
      <bottom style="hair">
        <color indexed="8"/>
      </bottom>
    </border>
    <border>
      <left style="medium">
        <color indexed="8"/>
      </left>
      <right style="medium">
        <color indexed="8"/>
      </right>
      <top style="medium"/>
      <bottom style="hair">
        <color indexed="8"/>
      </bottom>
    </border>
    <border>
      <left style="medium">
        <color indexed="8"/>
      </left>
      <right style="medium"/>
      <top style="medium"/>
      <bottom style="hair">
        <color indexed="8"/>
      </bottom>
    </border>
    <border>
      <left style="medium"/>
      <right>
        <color indexed="63"/>
      </right>
      <top>
        <color indexed="63"/>
      </top>
      <bottom style="medium"/>
    </border>
    <border>
      <left style="medium"/>
      <right>
        <color indexed="63"/>
      </right>
      <top style="medium"/>
      <bottom>
        <color indexed="63"/>
      </bottom>
    </border>
    <border>
      <left/>
      <right/>
      <top style="medium"/>
      <bottom/>
    </border>
    <border>
      <left style="medium"/>
      <right>
        <color indexed="63"/>
      </right>
      <top>
        <color indexed="63"/>
      </top>
      <bottom>
        <color indexed="63"/>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medium"/>
    </border>
    <border>
      <left style="medium"/>
      <right>
        <color indexed="63"/>
      </right>
      <top style="thin">
        <color rgb="FF000000"/>
      </top>
      <bottom style="medium"/>
    </border>
    <border>
      <left>
        <color indexed="63"/>
      </left>
      <right>
        <color indexed="63"/>
      </right>
      <top style="thin">
        <color rgb="FF000000"/>
      </top>
      <bottom style="medium"/>
    </border>
    <border>
      <left style="thin">
        <color rgb="FF000000"/>
      </left>
      <right style="medium"/>
      <top style="thin">
        <color rgb="FF000000"/>
      </top>
      <bottom style="medium">
        <color rgb="FF000000"/>
      </bottom>
    </border>
    <border>
      <left style="medium"/>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medium"/>
      <top>
        <color indexed="63"/>
      </top>
      <bottom style="thin">
        <color rgb="FF000000"/>
      </bottom>
    </border>
    <border>
      <left style="medium"/>
      <right style="thin">
        <color rgb="FF000000"/>
      </right>
      <top style="medium"/>
      <bottom style="medium">
        <color rgb="FF000000"/>
      </bottom>
    </border>
    <border>
      <left style="medium"/>
      <right/>
      <top style="medium">
        <color rgb="FF000000"/>
      </top>
      <bottom style="medium">
        <color rgb="FF000000"/>
      </bottom>
    </border>
    <border>
      <left style="medium"/>
      <right/>
      <top style="medium">
        <color rgb="FF000000"/>
      </top>
      <bottom style="medium"/>
    </border>
    <border>
      <left style="thin">
        <color rgb="FF000000"/>
      </left>
      <right/>
      <top style="medium"/>
      <bottom style="thin">
        <color rgb="FF000000"/>
      </bottom>
    </border>
    <border>
      <left/>
      <right/>
      <top style="medium"/>
      <bottom style="thin">
        <color rgb="FF000000"/>
      </bottom>
    </border>
    <border>
      <left/>
      <right style="thin">
        <color rgb="FF000000"/>
      </right>
      <top style="thin">
        <color rgb="FF000000"/>
      </top>
      <bottom/>
    </border>
    <border>
      <left/>
      <right style="thin">
        <color rgb="FF000000"/>
      </right>
      <top/>
      <bottom style="medium"/>
    </border>
    <border>
      <left style="thin">
        <color rgb="FF000000"/>
      </left>
      <right/>
      <top style="thin">
        <color rgb="FF000000"/>
      </top>
      <bottom/>
    </border>
    <border>
      <left style="thin">
        <color rgb="FF000000"/>
      </left>
      <right/>
      <top/>
      <bottom style="medium"/>
    </border>
    <border>
      <left style="medium"/>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top style="medium"/>
      <bottom/>
    </border>
    <border>
      <left/>
      <right/>
      <top style="thin">
        <color rgb="FF000000"/>
      </top>
      <bottom/>
    </border>
    <border>
      <left/>
      <right style="medium">
        <color rgb="FF000000"/>
      </right>
      <top style="medium"/>
      <bottom/>
    </border>
    <border>
      <left style="thin">
        <color rgb="FF000000"/>
      </left>
      <right style="medium">
        <color rgb="FF000000"/>
      </right>
      <top style="medium"/>
      <bottom>
        <color indexed="63"/>
      </bottom>
    </border>
    <border>
      <left style="thin">
        <color rgb="FF000000"/>
      </left>
      <right style="medium"/>
      <top style="medium"/>
      <bottom>
        <color indexed="63"/>
      </bottom>
    </border>
    <border>
      <left style="medium"/>
      <right style="thin">
        <color rgb="FF000000"/>
      </right>
      <top style="medium">
        <color rgb="FF000000"/>
      </top>
      <bottom style="medium">
        <color rgb="FF000000"/>
      </bottom>
    </border>
    <border>
      <left style="medium"/>
      <right style="thin">
        <color rgb="FF000000"/>
      </right>
      <top style="medium">
        <color rgb="FF000000"/>
      </top>
      <bottom style="medium"/>
    </border>
    <border>
      <left style="thin">
        <color rgb="FF000000"/>
      </left>
      <right style="thin">
        <color rgb="FF000000"/>
      </right>
      <top style="medium"/>
      <bottom style="thin">
        <color rgb="FF000000"/>
      </bottom>
    </border>
    <border>
      <left style="thin">
        <color rgb="FF000000"/>
      </left>
      <right style="medium">
        <color rgb="FF000000"/>
      </right>
      <top style="medium"/>
      <bottom style="thin">
        <color rgb="FF000000"/>
      </bottom>
    </border>
    <border>
      <left style="thin">
        <color rgb="FF000000"/>
      </left>
      <right style="medium"/>
      <top style="medium"/>
      <bottom style="thin">
        <color rgb="FF000000"/>
      </bottom>
    </border>
    <border>
      <left style="thick"/>
      <right style="thin"/>
      <top style="thick"/>
      <bottom style="thick"/>
    </border>
    <border>
      <left style="thin"/>
      <right style="thin"/>
      <top style="thick"/>
      <bottom style="thick"/>
    </border>
    <border>
      <left style="thin"/>
      <right/>
      <top style="thick"/>
      <bottom style="thick"/>
    </border>
    <border>
      <left/>
      <right/>
      <top style="thick"/>
      <bottom/>
    </border>
    <border>
      <left style="thick"/>
      <right style="thin">
        <color indexed="8"/>
      </right>
      <top style="medium">
        <color indexed="8"/>
      </top>
      <bottom style="thin">
        <color indexed="8"/>
      </bottom>
    </border>
    <border>
      <left style="thick"/>
      <right style="thin">
        <color indexed="8"/>
      </right>
      <top style="thin">
        <color indexed="8"/>
      </top>
      <bottom style="thin">
        <color indexed="8"/>
      </bottom>
    </border>
    <border>
      <left style="thick"/>
      <right style="thin">
        <color indexed="8"/>
      </right>
      <top style="thin">
        <color indexed="8"/>
      </top>
      <bottom style="medium">
        <color indexed="8"/>
      </bottom>
    </border>
    <border>
      <left style="thick"/>
      <right/>
      <top style="hair"/>
      <bottom style="hair"/>
    </border>
    <border>
      <left/>
      <right/>
      <top style="hair"/>
      <bottom style="hair"/>
    </border>
    <border>
      <left/>
      <right/>
      <top/>
      <bottom style="hair"/>
    </border>
    <border>
      <left/>
      <right style="thick"/>
      <top/>
      <bottom style="hair"/>
    </border>
    <border>
      <left/>
      <right style="thick"/>
      <top style="hair"/>
      <bottom style="hair"/>
    </border>
    <border>
      <left style="thick"/>
      <right>
        <color indexed="63"/>
      </right>
      <top style="thick"/>
      <bottom>
        <color indexed="63"/>
      </bottom>
    </border>
    <border>
      <left>
        <color indexed="63"/>
      </left>
      <right style="thick"/>
      <top style="thick"/>
      <bottom>
        <color indexed="63"/>
      </bottom>
    </border>
    <border>
      <left/>
      <right style="thick"/>
      <top>
        <color indexed="63"/>
      </top>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177" fontId="55" fillId="0" borderId="0">
      <alignment/>
      <protection/>
    </xf>
    <xf numFmtId="170" fontId="2" fillId="0" borderId="0" applyBorder="0" applyProtection="0">
      <alignment/>
    </xf>
    <xf numFmtId="9" fontId="55"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60" fillId="21" borderId="5" applyNumberFormat="0" applyAlignment="0" applyProtection="0"/>
    <xf numFmtId="41" fontId="0" fillId="0" borderId="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43" fontId="0" fillId="0" borderId="0" applyFill="0" applyBorder="0" applyAlignment="0" applyProtection="0"/>
  </cellStyleXfs>
  <cellXfs count="275">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0" xfId="0" applyBorder="1" applyAlignment="1">
      <alignment/>
    </xf>
    <xf numFmtId="4" fontId="0" fillId="0" borderId="11" xfId="0" applyNumberFormat="1" applyFont="1" applyBorder="1" applyAlignment="1">
      <alignment/>
    </xf>
    <xf numFmtId="10" fontId="0" fillId="33" borderId="12" xfId="0" applyNumberFormat="1" applyFont="1" applyFill="1" applyBorder="1" applyAlignment="1">
      <alignment horizontal="right"/>
    </xf>
    <xf numFmtId="10" fontId="0" fillId="33" borderId="13" xfId="0" applyNumberFormat="1" applyFont="1" applyFill="1" applyBorder="1" applyAlignment="1">
      <alignment horizontal="right"/>
    </xf>
    <xf numFmtId="10" fontId="11" fillId="0" borderId="12" xfId="0" applyNumberFormat="1" applyFont="1" applyBorder="1" applyAlignment="1">
      <alignment horizontal="right"/>
    </xf>
    <xf numFmtId="0" fontId="0" fillId="0" borderId="0" xfId="0" applyFont="1" applyAlignment="1">
      <alignment/>
    </xf>
    <xf numFmtId="0" fontId="9" fillId="0" borderId="14" xfId="0" applyFont="1" applyBorder="1" applyAlignment="1">
      <alignment horizontal="right"/>
    </xf>
    <xf numFmtId="4" fontId="0" fillId="33" borderId="11" xfId="0" applyNumberFormat="1" applyFont="1" applyFill="1" applyBorder="1" applyAlignment="1">
      <alignment/>
    </xf>
    <xf numFmtId="4" fontId="9" fillId="0" borderId="14" xfId="0" applyNumberFormat="1" applyFont="1" applyBorder="1" applyAlignment="1">
      <alignment/>
    </xf>
    <xf numFmtId="2" fontId="0" fillId="0" borderId="0" xfId="0" applyNumberFormat="1" applyFont="1" applyAlignment="1">
      <alignment/>
    </xf>
    <xf numFmtId="10" fontId="0" fillId="0" borderId="14" xfId="0" applyNumberFormat="1" applyFont="1" applyBorder="1" applyAlignment="1">
      <alignment/>
    </xf>
    <xf numFmtId="4" fontId="0" fillId="0" borderId="14" xfId="0" applyNumberFormat="1" applyFont="1" applyBorder="1" applyAlignment="1">
      <alignment/>
    </xf>
    <xf numFmtId="0" fontId="0" fillId="0" borderId="15" xfId="0" applyFont="1" applyBorder="1" applyAlignment="1">
      <alignment/>
    </xf>
    <xf numFmtId="4" fontId="10" fillId="0" borderId="14" xfId="0" applyNumberFormat="1" applyFont="1" applyBorder="1" applyAlignment="1" applyProtection="1">
      <alignment horizontal="center" vertical="top"/>
      <protection hidden="1"/>
    </xf>
    <xf numFmtId="4" fontId="0" fillId="0" borderId="11" xfId="0" applyNumberFormat="1" applyFont="1" applyBorder="1" applyAlignment="1">
      <alignment horizontal="right"/>
    </xf>
    <xf numFmtId="44" fontId="68" fillId="0" borderId="16" xfId="50" applyFont="1" applyBorder="1" applyAlignment="1">
      <alignment/>
    </xf>
    <xf numFmtId="0" fontId="7" fillId="0" borderId="0" xfId="0" applyFont="1" applyBorder="1" applyAlignment="1">
      <alignment/>
    </xf>
    <xf numFmtId="0" fontId="7" fillId="0" borderId="17" xfId="0" applyFont="1" applyBorder="1" applyAlignment="1">
      <alignment horizontal="center" vertical="center" wrapText="1"/>
    </xf>
    <xf numFmtId="171" fontId="10" fillId="0" borderId="18" xfId="0" applyNumberFormat="1" applyFont="1" applyBorder="1" applyAlignment="1">
      <alignment horizontal="center" vertical="center"/>
    </xf>
    <xf numFmtId="0" fontId="69" fillId="0" borderId="0" xfId="0" applyFont="1" applyAlignment="1">
      <alignment/>
    </xf>
    <xf numFmtId="0" fontId="69" fillId="0" borderId="0" xfId="0" applyFont="1" applyBorder="1" applyAlignment="1">
      <alignment horizontal="center" vertical="center" wrapText="1"/>
    </xf>
    <xf numFmtId="0" fontId="69" fillId="0" borderId="19" xfId="0" applyFont="1" applyFill="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3" xfId="0" applyFont="1" applyFill="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28" xfId="0" applyFont="1" applyFill="1" applyBorder="1" applyAlignment="1">
      <alignment horizontal="center" vertical="center" wrapText="1"/>
    </xf>
    <xf numFmtId="49" fontId="70" fillId="0" borderId="28" xfId="0" applyNumberFormat="1" applyFont="1" applyBorder="1" applyAlignment="1">
      <alignment horizontal="center" vertical="center" wrapText="1"/>
    </xf>
    <xf numFmtId="0" fontId="69" fillId="0" borderId="0" xfId="0" applyFont="1" applyBorder="1" applyAlignment="1">
      <alignment/>
    </xf>
    <xf numFmtId="0" fontId="69" fillId="0" borderId="0" xfId="0" applyFont="1" applyBorder="1" applyAlignment="1">
      <alignment horizontal="center"/>
    </xf>
    <xf numFmtId="172" fontId="69" fillId="0" borderId="0" xfId="0" applyNumberFormat="1" applyFont="1" applyBorder="1" applyAlignment="1">
      <alignment/>
    </xf>
    <xf numFmtId="173" fontId="69" fillId="0" borderId="0" xfId="0" applyNumberFormat="1" applyFont="1" applyBorder="1" applyAlignment="1">
      <alignment/>
    </xf>
    <xf numFmtId="44" fontId="69" fillId="0" borderId="0" xfId="50" applyFont="1" applyBorder="1" applyAlignment="1">
      <alignment/>
    </xf>
    <xf numFmtId="4" fontId="69" fillId="0" borderId="0" xfId="0" applyNumberFormat="1" applyFont="1" applyAlignment="1">
      <alignment horizontal="center"/>
    </xf>
    <xf numFmtId="0" fontId="69" fillId="0" borderId="0" xfId="0" applyFont="1" applyAlignment="1">
      <alignment horizontal="center"/>
    </xf>
    <xf numFmtId="172" fontId="69" fillId="0" borderId="0" xfId="0" applyNumberFormat="1" applyFont="1" applyAlignment="1">
      <alignment/>
    </xf>
    <xf numFmtId="44" fontId="69" fillId="0" borderId="0" xfId="50" applyFont="1" applyBorder="1" applyAlignment="1">
      <alignment horizontal="right"/>
    </xf>
    <xf numFmtId="1" fontId="69" fillId="0" borderId="0" xfId="0" applyNumberFormat="1" applyFont="1" applyBorder="1" applyAlignment="1">
      <alignment horizontal="center"/>
    </xf>
    <xf numFmtId="44" fontId="69" fillId="0" borderId="0" xfId="50" applyFont="1" applyFill="1" applyBorder="1" applyAlignment="1" applyProtection="1">
      <alignment/>
      <protection/>
    </xf>
    <xf numFmtId="4" fontId="69" fillId="0" borderId="0" xfId="0" applyNumberFormat="1" applyFont="1" applyAlignment="1">
      <alignment/>
    </xf>
    <xf numFmtId="1" fontId="69" fillId="0" borderId="0" xfId="0" applyNumberFormat="1" applyFont="1" applyAlignment="1">
      <alignment horizontal="center"/>
    </xf>
    <xf numFmtId="44" fontId="69" fillId="0" borderId="0" xfId="50" applyFont="1" applyAlignment="1">
      <alignment/>
    </xf>
    <xf numFmtId="44" fontId="71" fillId="0" borderId="0" xfId="50" applyFont="1" applyAlignment="1">
      <alignment/>
    </xf>
    <xf numFmtId="2" fontId="69" fillId="0" borderId="0" xfId="0" applyNumberFormat="1" applyFont="1" applyBorder="1" applyAlignment="1">
      <alignment/>
    </xf>
    <xf numFmtId="0" fontId="72" fillId="0" borderId="0" xfId="0" applyFont="1" applyBorder="1" applyAlignment="1">
      <alignment/>
    </xf>
    <xf numFmtId="44" fontId="68" fillId="0" borderId="16" xfId="50" applyNumberFormat="1" applyFont="1" applyBorder="1" applyAlignment="1">
      <alignment/>
    </xf>
    <xf numFmtId="0" fontId="73" fillId="0" borderId="0" xfId="0" applyFont="1" applyBorder="1" applyAlignment="1">
      <alignment/>
    </xf>
    <xf numFmtId="0" fontId="74" fillId="0" borderId="0" xfId="0" applyFont="1" applyBorder="1" applyAlignment="1">
      <alignment horizontal="center" vertical="center" wrapText="1"/>
    </xf>
    <xf numFmtId="0" fontId="69" fillId="0" borderId="0" xfId="0" applyFont="1" applyBorder="1" applyAlignment="1">
      <alignment vertical="center" wrapText="1"/>
    </xf>
    <xf numFmtId="0" fontId="0" fillId="0" borderId="0" xfId="0" applyFill="1" applyBorder="1" applyAlignment="1">
      <alignment/>
    </xf>
    <xf numFmtId="178" fontId="75" fillId="0" borderId="0" xfId="0" applyNumberFormat="1" applyFont="1" applyBorder="1" applyAlignment="1">
      <alignment horizontal="center" vertical="center" wrapText="1"/>
    </xf>
    <xf numFmtId="173" fontId="69" fillId="0" borderId="0" xfId="0" applyNumberFormat="1" applyFont="1" applyAlignment="1">
      <alignment/>
    </xf>
    <xf numFmtId="2" fontId="69" fillId="0" borderId="0" xfId="0" applyNumberFormat="1" applyFont="1" applyAlignment="1">
      <alignment/>
    </xf>
    <xf numFmtId="0" fontId="9" fillId="0" borderId="31" xfId="0" applyFont="1" applyBorder="1" applyAlignment="1">
      <alignment horizontal="center" vertical="center"/>
    </xf>
    <xf numFmtId="0" fontId="9" fillId="0" borderId="31" xfId="0" applyFont="1" applyBorder="1" applyAlignment="1">
      <alignment horizontal="center"/>
    </xf>
    <xf numFmtId="0" fontId="0" fillId="0" borderId="32" xfId="0" applyFont="1" applyBorder="1" applyAlignment="1">
      <alignment horizontal="center" vertical="center"/>
    </xf>
    <xf numFmtId="44" fontId="0" fillId="34" borderId="33" xfId="50" applyFont="1" applyFill="1" applyBorder="1" applyAlignment="1">
      <alignment horizontal="center" vertical="center" wrapText="1"/>
    </xf>
    <xf numFmtId="44" fontId="0" fillId="0" borderId="33" xfId="5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4" xfId="0" applyBorder="1" applyAlignment="1">
      <alignment/>
    </xf>
    <xf numFmtId="0" fontId="0" fillId="0" borderId="35" xfId="0" applyBorder="1" applyAlignment="1">
      <alignment/>
    </xf>
    <xf numFmtId="10" fontId="0" fillId="33" borderId="36" xfId="0" applyNumberFormat="1" applyFont="1" applyFill="1" applyBorder="1" applyAlignment="1">
      <alignment horizontal="right"/>
    </xf>
    <xf numFmtId="44" fontId="0" fillId="0" borderId="37" xfId="50" applyFont="1" applyBorder="1" applyAlignment="1">
      <alignment/>
    </xf>
    <xf numFmtId="10" fontId="0" fillId="33" borderId="38" xfId="0" applyNumberFormat="1" applyFont="1" applyFill="1" applyBorder="1" applyAlignment="1">
      <alignment horizontal="right"/>
    </xf>
    <xf numFmtId="44" fontId="0" fillId="0" borderId="39" xfId="50" applyFont="1" applyBorder="1" applyAlignment="1">
      <alignment/>
    </xf>
    <xf numFmtId="44" fontId="0" fillId="0" borderId="39" xfId="50" applyFont="1" applyBorder="1" applyAlignment="1" applyProtection="1">
      <alignment horizontal="center" vertical="top"/>
      <protection hidden="1"/>
    </xf>
    <xf numFmtId="10" fontId="11" fillId="0" borderId="38" xfId="0" applyNumberFormat="1" applyFont="1" applyBorder="1" applyAlignment="1">
      <alignment horizontal="right"/>
    </xf>
    <xf numFmtId="10" fontId="11" fillId="35" borderId="40" xfId="0" applyNumberFormat="1" applyFont="1" applyFill="1" applyBorder="1" applyAlignment="1">
      <alignment horizontal="right"/>
    </xf>
    <xf numFmtId="44" fontId="0" fillId="35" borderId="39" xfId="50" applyFont="1" applyFill="1" applyBorder="1" applyAlignment="1">
      <alignment horizontal="right"/>
    </xf>
    <xf numFmtId="10" fontId="0" fillId="33" borderId="41" xfId="0" applyNumberFormat="1" applyFont="1" applyFill="1" applyBorder="1" applyAlignment="1">
      <alignment horizontal="right"/>
    </xf>
    <xf numFmtId="44" fontId="0" fillId="0" borderId="42" xfId="50" applyFont="1" applyBorder="1" applyAlignment="1">
      <alignment/>
    </xf>
    <xf numFmtId="44" fontId="7" fillId="0" borderId="31" xfId="50" applyFont="1" applyBorder="1" applyAlignment="1">
      <alignment horizontal="center" vertical="center"/>
    </xf>
    <xf numFmtId="44" fontId="7" fillId="0" borderId="43" xfId="50" applyFont="1" applyBorder="1" applyAlignment="1">
      <alignment horizontal="center" vertic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7" fillId="0" borderId="47" xfId="0" applyFont="1" applyBorder="1" applyAlignment="1">
      <alignment horizontal="center" vertical="center" wrapText="1"/>
    </xf>
    <xf numFmtId="171" fontId="10" fillId="0" borderId="48" xfId="0" applyNumberFormat="1" applyFont="1" applyBorder="1" applyAlignment="1">
      <alignment horizontal="center" vertical="center"/>
    </xf>
    <xf numFmtId="0" fontId="10" fillId="0" borderId="48" xfId="0" applyFont="1" applyBorder="1" applyAlignment="1">
      <alignment horizontal="center" vertical="center"/>
    </xf>
    <xf numFmtId="0" fontId="10" fillId="0" borderId="18" xfId="0" applyFont="1" applyBorder="1" applyAlignment="1">
      <alignment horizontal="center" vertical="center"/>
    </xf>
    <xf numFmtId="171" fontId="10" fillId="0" borderId="49" xfId="0" applyNumberFormat="1" applyFont="1" applyBorder="1" applyAlignment="1">
      <alignment horizontal="center" vertical="center"/>
    </xf>
    <xf numFmtId="0" fontId="7" fillId="35" borderId="18" xfId="0" applyFont="1" applyFill="1" applyBorder="1" applyAlignment="1">
      <alignment horizontal="center" vertical="center" wrapText="1"/>
    </xf>
    <xf numFmtId="171" fontId="7" fillId="0" borderId="49" xfId="0" applyNumberFormat="1" applyFont="1" applyBorder="1" applyAlignment="1">
      <alignment horizontal="center" vertical="center"/>
    </xf>
    <xf numFmtId="175" fontId="7" fillId="0" borderId="50" xfId="0" applyNumberFormat="1" applyFont="1" applyBorder="1" applyAlignment="1">
      <alignment horizontal="center" vertical="center" wrapText="1"/>
    </xf>
    <xf numFmtId="175" fontId="7" fillId="35" borderId="51" xfId="0" applyNumberFormat="1" applyFont="1" applyFill="1" applyBorder="1" applyAlignment="1">
      <alignment horizontal="center" vertical="center" wrapText="1"/>
    </xf>
    <xf numFmtId="171" fontId="13" fillId="0" borderId="52" xfId="0" applyNumberFormat="1" applyFont="1" applyBorder="1" applyAlignment="1">
      <alignment horizontal="center" vertical="center"/>
    </xf>
    <xf numFmtId="178" fontId="75" fillId="0" borderId="53" xfId="0" applyNumberFormat="1" applyFont="1" applyFill="1" applyBorder="1" applyAlignment="1">
      <alignment horizontal="center" vertical="center" wrapText="1"/>
    </xf>
    <xf numFmtId="178" fontId="75" fillId="0" borderId="54"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71" fontId="14" fillId="0" borderId="10" xfId="0" applyNumberFormat="1" applyFont="1" applyFill="1" applyBorder="1" applyAlignment="1">
      <alignment horizontal="center" vertical="center"/>
    </xf>
    <xf numFmtId="9" fontId="69" fillId="34" borderId="0" xfId="46" applyFont="1" applyFill="1" applyBorder="1" applyAlignment="1" applyProtection="1">
      <alignment horizontal="center"/>
      <protection/>
    </xf>
    <xf numFmtId="1" fontId="76" fillId="0" borderId="0" xfId="0" applyNumberFormat="1" applyFont="1" applyBorder="1" applyAlignment="1">
      <alignment/>
    </xf>
    <xf numFmtId="171" fontId="0" fillId="0" borderId="0" xfId="0" applyNumberFormat="1" applyAlignment="1">
      <alignment/>
    </xf>
    <xf numFmtId="0" fontId="77" fillId="0" borderId="0" xfId="0" applyFont="1" applyAlignment="1">
      <alignment/>
    </xf>
    <xf numFmtId="10" fontId="0" fillId="36" borderId="12" xfId="0" applyNumberFormat="1" applyFont="1" applyFill="1" applyBorder="1" applyAlignment="1">
      <alignment/>
    </xf>
    <xf numFmtId="4" fontId="8" fillId="0" borderId="11" xfId="0" applyNumberFormat="1" applyFont="1" applyBorder="1" applyAlignment="1">
      <alignment/>
    </xf>
    <xf numFmtId="0" fontId="10" fillId="0" borderId="18" xfId="0" applyNumberFormat="1" applyFont="1" applyBorder="1" applyAlignment="1">
      <alignment horizontal="center" vertical="center"/>
    </xf>
    <xf numFmtId="0" fontId="71" fillId="37" borderId="55" xfId="0" applyFont="1" applyFill="1" applyBorder="1" applyAlignment="1">
      <alignment horizontal="center"/>
    </xf>
    <xf numFmtId="0" fontId="71" fillId="37" borderId="56" xfId="0" applyFont="1" applyFill="1" applyBorder="1" applyAlignment="1">
      <alignment horizontal="center"/>
    </xf>
    <xf numFmtId="0" fontId="71" fillId="37" borderId="57" xfId="0" applyFont="1" applyFill="1" applyBorder="1" applyAlignment="1">
      <alignment horizontal="center"/>
    </xf>
    <xf numFmtId="0" fontId="55" fillId="37" borderId="58" xfId="0" applyFont="1" applyFill="1" applyBorder="1" applyAlignment="1">
      <alignment horizontal="left" vertical="center"/>
    </xf>
    <xf numFmtId="10" fontId="55" fillId="37" borderId="59" xfId="0" applyNumberFormat="1" applyFont="1" applyFill="1" applyBorder="1" applyAlignment="1">
      <alignment/>
    </xf>
    <xf numFmtId="10" fontId="55" fillId="37" borderId="60" xfId="0" applyNumberFormat="1" applyFont="1" applyFill="1" applyBorder="1" applyAlignment="1">
      <alignment/>
    </xf>
    <xf numFmtId="2" fontId="55" fillId="37" borderId="61" xfId="0" applyNumberFormat="1" applyFont="1" applyFill="1" applyBorder="1" applyAlignment="1">
      <alignment/>
    </xf>
    <xf numFmtId="0" fontId="55" fillId="37" borderId="62" xfId="0" applyFont="1" applyFill="1" applyBorder="1" applyAlignment="1">
      <alignment horizontal="left" vertical="center"/>
    </xf>
    <xf numFmtId="10" fontId="55" fillId="37" borderId="63" xfId="0" applyNumberFormat="1" applyFont="1" applyFill="1" applyBorder="1" applyAlignment="1">
      <alignment/>
    </xf>
    <xf numFmtId="10" fontId="55" fillId="37" borderId="64" xfId="0" applyNumberFormat="1" applyFont="1" applyFill="1" applyBorder="1" applyAlignment="1">
      <alignment/>
    </xf>
    <xf numFmtId="2" fontId="55" fillId="37" borderId="65" xfId="0" applyNumberFormat="1" applyFont="1" applyFill="1" applyBorder="1" applyAlignment="1">
      <alignment/>
    </xf>
    <xf numFmtId="0" fontId="55" fillId="37" borderId="58" xfId="0" applyFont="1" applyFill="1" applyBorder="1" applyAlignment="1">
      <alignment horizontal="left" vertical="center" wrapText="1"/>
    </xf>
    <xf numFmtId="10" fontId="55" fillId="37" borderId="66" xfId="0" applyNumberFormat="1" applyFont="1" applyFill="1" applyBorder="1" applyAlignment="1">
      <alignment horizontal="center"/>
    </xf>
    <xf numFmtId="10" fontId="55" fillId="37" borderId="66" xfId="0" applyNumberFormat="1" applyFont="1" applyFill="1" applyBorder="1" applyAlignment="1">
      <alignment/>
    </xf>
    <xf numFmtId="2" fontId="55" fillId="37" borderId="67" xfId="0" applyNumberFormat="1" applyFont="1" applyFill="1" applyBorder="1" applyAlignment="1">
      <alignment/>
    </xf>
    <xf numFmtId="10" fontId="55" fillId="37" borderId="23" xfId="0" applyNumberFormat="1" applyFont="1" applyFill="1" applyBorder="1" applyAlignment="1">
      <alignment horizontal="center"/>
    </xf>
    <xf numFmtId="10" fontId="55" fillId="37" borderId="23" xfId="0" applyNumberFormat="1" applyFont="1" applyFill="1" applyBorder="1" applyAlignment="1">
      <alignment/>
    </xf>
    <xf numFmtId="2" fontId="55" fillId="37" borderId="25" xfId="0" applyNumberFormat="1" applyFont="1" applyFill="1" applyBorder="1" applyAlignment="1">
      <alignment/>
    </xf>
    <xf numFmtId="10" fontId="55" fillId="37" borderId="28" xfId="0" applyNumberFormat="1" applyFont="1" applyFill="1" applyBorder="1" applyAlignment="1">
      <alignment horizontal="center"/>
    </xf>
    <xf numFmtId="10" fontId="55" fillId="37" borderId="28" xfId="0" applyNumberFormat="1" applyFont="1" applyFill="1" applyBorder="1" applyAlignment="1">
      <alignment horizontal="right"/>
    </xf>
    <xf numFmtId="2" fontId="55" fillId="37" borderId="30" xfId="0" applyNumberFormat="1" applyFont="1" applyFill="1" applyBorder="1" applyAlignment="1">
      <alignment/>
    </xf>
    <xf numFmtId="2" fontId="71" fillId="37" borderId="67" xfId="0" applyNumberFormat="1" applyFont="1" applyFill="1" applyBorder="1" applyAlignment="1">
      <alignment/>
    </xf>
    <xf numFmtId="0" fontId="0" fillId="0" borderId="68" xfId="0" applyFont="1" applyBorder="1" applyAlignment="1">
      <alignment vertical="center" wrapText="1"/>
    </xf>
    <xf numFmtId="10" fontId="0" fillId="0" borderId="12" xfId="0" applyNumberFormat="1" applyFont="1" applyFill="1" applyBorder="1" applyAlignment="1">
      <alignment horizontal="right"/>
    </xf>
    <xf numFmtId="0" fontId="0" fillId="33" borderId="12" xfId="0" applyNumberFormat="1" applyFont="1" applyFill="1" applyBorder="1" applyAlignment="1">
      <alignment horizontal="right"/>
    </xf>
    <xf numFmtId="4" fontId="7" fillId="0" borderId="69" xfId="0" applyNumberFormat="1" applyFont="1" applyBorder="1" applyAlignment="1">
      <alignment/>
    </xf>
    <xf numFmtId="0" fontId="8" fillId="0" borderId="70" xfId="0" applyFont="1" applyBorder="1" applyAlignment="1">
      <alignment horizontal="center" vertical="center"/>
    </xf>
    <xf numFmtId="4" fontId="0" fillId="33" borderId="71" xfId="0" applyNumberFormat="1" applyFont="1" applyFill="1" applyBorder="1" applyAlignment="1">
      <alignment/>
    </xf>
    <xf numFmtId="0" fontId="8" fillId="0" borderId="72" xfId="0" applyFont="1" applyBorder="1" applyAlignment="1">
      <alignment horizontal="center" vertical="center"/>
    </xf>
    <xf numFmtId="4" fontId="9" fillId="0" borderId="73" xfId="0" applyNumberFormat="1" applyFont="1" applyBorder="1" applyAlignment="1">
      <alignment/>
    </xf>
    <xf numFmtId="0" fontId="4" fillId="38" borderId="10" xfId="0" applyFont="1" applyFill="1" applyBorder="1" applyAlignment="1">
      <alignment horizontal="center" vertical="center" wrapText="1"/>
    </xf>
    <xf numFmtId="0" fontId="5" fillId="38" borderId="10" xfId="45" applyNumberFormat="1" applyFont="1" applyFill="1" applyBorder="1" applyAlignment="1" applyProtection="1">
      <alignment horizontal="center" vertical="center" wrapText="1"/>
      <protection/>
    </xf>
    <xf numFmtId="49" fontId="69" fillId="0" borderId="0" xfId="0" applyNumberFormat="1" applyFont="1" applyBorder="1" applyAlignment="1">
      <alignment/>
    </xf>
    <xf numFmtId="171" fontId="10" fillId="0" borderId="74" xfId="0" applyNumberFormat="1" applyFont="1" applyBorder="1" applyAlignment="1">
      <alignment horizontal="center" vertical="center"/>
    </xf>
    <xf numFmtId="4" fontId="0" fillId="0" borderId="0" xfId="0" applyNumberFormat="1" applyFont="1" applyAlignment="1">
      <alignment/>
    </xf>
    <xf numFmtId="44" fontId="0" fillId="0" borderId="0" xfId="0" applyNumberFormat="1" applyAlignment="1">
      <alignment/>
    </xf>
    <xf numFmtId="44" fontId="69" fillId="0" borderId="0" xfId="0" applyNumberFormat="1" applyFont="1" applyAlignment="1">
      <alignment/>
    </xf>
    <xf numFmtId="0" fontId="1" fillId="0" borderId="0" xfId="0" applyFont="1" applyBorder="1" applyAlignment="1">
      <alignment horizontal="center" vertical="center"/>
    </xf>
    <xf numFmtId="0" fontId="6" fillId="0" borderId="0" xfId="0" applyFont="1" applyBorder="1" applyAlignment="1">
      <alignment horizontal="justify" vertical="center" wrapText="1"/>
    </xf>
    <xf numFmtId="0" fontId="9" fillId="0" borderId="14"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8" fillId="0" borderId="79" xfId="0" applyFont="1" applyBorder="1" applyAlignment="1">
      <alignment horizontal="center" vertical="center"/>
    </xf>
    <xf numFmtId="0" fontId="0" fillId="0" borderId="15" xfId="0" applyFont="1" applyBorder="1" applyAlignment="1">
      <alignment horizontal="center" vertical="center"/>
    </xf>
    <xf numFmtId="0" fontId="0" fillId="0" borderId="68" xfId="0" applyFont="1" applyBorder="1" applyAlignment="1">
      <alignment horizontal="left" vertical="center"/>
    </xf>
    <xf numFmtId="0" fontId="11" fillId="0" borderId="68" xfId="0" applyFont="1" applyBorder="1" applyAlignment="1">
      <alignment horizontal="left" vertical="center"/>
    </xf>
    <xf numFmtId="0" fontId="0" fillId="0" borderId="79" xfId="0" applyFont="1" applyBorder="1" applyAlignment="1">
      <alignment horizontal="center" vertical="center"/>
    </xf>
    <xf numFmtId="0" fontId="0" fillId="39" borderId="68" xfId="0" applyFont="1" applyFill="1" applyBorder="1" applyAlignment="1">
      <alignment horizontal="left" vertical="center"/>
    </xf>
    <xf numFmtId="0" fontId="0" fillId="0" borderId="80" xfId="0" applyFont="1" applyBorder="1" applyAlignment="1">
      <alignment horizontal="center" vertical="center"/>
    </xf>
    <xf numFmtId="0" fontId="0" fillId="39" borderId="12" xfId="0" applyFont="1" applyFill="1" applyBorder="1" applyAlignment="1">
      <alignment horizontal="left" vertical="center"/>
    </xf>
    <xf numFmtId="0" fontId="0"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0" fillId="0" borderId="0"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20" xfId="0" applyFont="1" applyBorder="1" applyAlignment="1">
      <alignment horizontal="center" vertical="center"/>
    </xf>
    <xf numFmtId="0" fontId="10" fillId="0" borderId="88" xfId="0" applyFont="1" applyBorder="1" applyAlignment="1">
      <alignment horizontal="center" vertical="center"/>
    </xf>
    <xf numFmtId="0" fontId="10" fillId="0" borderId="0" xfId="0" applyFont="1" applyBorder="1" applyAlignment="1">
      <alignment horizontal="center" vertical="center"/>
    </xf>
    <xf numFmtId="0" fontId="10" fillId="0" borderId="89" xfId="0" applyFont="1" applyBorder="1" applyAlignment="1">
      <alignment horizontal="center" vertical="center"/>
    </xf>
    <xf numFmtId="0" fontId="10" fillId="0" borderId="85"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71" fillId="37" borderId="92" xfId="0" applyFont="1" applyFill="1" applyBorder="1" applyAlignment="1">
      <alignment horizontal="center"/>
    </xf>
    <xf numFmtId="0" fontId="71" fillId="37" borderId="93" xfId="0" applyFont="1" applyFill="1" applyBorder="1" applyAlignment="1">
      <alignment horizontal="center"/>
    </xf>
    <xf numFmtId="0" fontId="71" fillId="37" borderId="94" xfId="0" applyFont="1" applyFill="1" applyBorder="1" applyAlignment="1">
      <alignment horizontal="center"/>
    </xf>
    <xf numFmtId="0" fontId="55" fillId="37" borderId="95" xfId="0" applyFont="1" applyFill="1" applyBorder="1" applyAlignment="1">
      <alignment horizontal="left" vertical="center" wrapText="1"/>
    </xf>
    <xf numFmtId="0" fontId="55" fillId="37" borderId="96" xfId="0" applyFont="1" applyFill="1" applyBorder="1" applyAlignment="1">
      <alignment horizontal="left" vertical="center" wrapText="1"/>
    </xf>
    <xf numFmtId="0" fontId="55" fillId="37" borderId="97" xfId="0" applyFont="1" applyFill="1" applyBorder="1" applyAlignment="1">
      <alignment horizontal="left" vertical="center" wrapText="1"/>
    </xf>
    <xf numFmtId="0" fontId="71" fillId="37" borderId="92" xfId="0" applyFont="1" applyFill="1" applyBorder="1" applyAlignment="1">
      <alignment horizontal="center" vertical="center"/>
    </xf>
    <xf numFmtId="0" fontId="71" fillId="37" borderId="93" xfId="0" applyFont="1" applyFill="1" applyBorder="1" applyAlignment="1">
      <alignment horizontal="center" vertical="center"/>
    </xf>
    <xf numFmtId="0" fontId="71" fillId="37" borderId="98" xfId="0" applyFont="1" applyFill="1" applyBorder="1" applyAlignment="1">
      <alignment horizontal="center" vertical="center"/>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77" fillId="0" borderId="0" xfId="0" applyFont="1" applyAlignment="1">
      <alignment horizontal="left" vertical="center" wrapText="1"/>
    </xf>
    <xf numFmtId="0" fontId="78" fillId="0" borderId="99" xfId="0" applyFont="1" applyFill="1" applyBorder="1" applyAlignment="1">
      <alignment horizontal="center" vertical="center" wrapText="1"/>
    </xf>
    <xf numFmtId="0" fontId="78" fillId="0" borderId="100" xfId="0" applyFont="1" applyFill="1" applyBorder="1" applyAlignment="1">
      <alignment horizontal="center" vertical="center" wrapText="1"/>
    </xf>
    <xf numFmtId="0" fontId="71" fillId="0" borderId="101"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55" fillId="0" borderId="16" xfId="0" applyFont="1" applyBorder="1" applyAlignment="1">
      <alignment horizontal="center"/>
    </xf>
    <xf numFmtId="0" fontId="69" fillId="0" borderId="16" xfId="0" applyFont="1" applyBorder="1" applyAlignment="1">
      <alignment horizontal="center"/>
    </xf>
    <xf numFmtId="0" fontId="74" fillId="0" borderId="86" xfId="0" applyFont="1" applyFill="1" applyBorder="1" applyAlignment="1">
      <alignment horizontal="center" vertical="center" wrapText="1"/>
    </xf>
    <xf numFmtId="0" fontId="74" fillId="0" borderId="87"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102" xfId="0" applyFont="1" applyFill="1" applyBorder="1" applyAlignment="1">
      <alignment horizontal="center" vertical="center" wrapText="1"/>
    </xf>
    <xf numFmtId="0" fontId="74" fillId="0" borderId="103" xfId="0" applyFont="1" applyFill="1" applyBorder="1" applyAlignment="1">
      <alignment horizontal="center" vertical="center" wrapText="1"/>
    </xf>
    <xf numFmtId="0" fontId="74" fillId="0" borderId="104"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106" xfId="0" applyFont="1" applyFill="1" applyBorder="1" applyAlignment="1">
      <alignment horizontal="center" vertical="center" wrapText="1"/>
    </xf>
    <xf numFmtId="0" fontId="69" fillId="0" borderId="107" xfId="0" applyFont="1" applyFill="1" applyBorder="1" applyAlignment="1">
      <alignment horizontal="center" vertical="center" wrapText="1"/>
    </xf>
    <xf numFmtId="0" fontId="69" fillId="0" borderId="108" xfId="0" applyFont="1" applyFill="1" applyBorder="1" applyAlignment="1">
      <alignment horizontal="center" vertical="center" wrapText="1"/>
    </xf>
    <xf numFmtId="0" fontId="69" fillId="0" borderId="87" xfId="0" applyFont="1" applyFill="1" applyBorder="1" applyAlignment="1">
      <alignment horizontal="center" vertical="center" wrapText="1"/>
    </xf>
    <xf numFmtId="0" fontId="69" fillId="0" borderId="109" xfId="0" applyFont="1" applyFill="1" applyBorder="1" applyAlignment="1">
      <alignment horizontal="center" vertical="center" wrapText="1"/>
    </xf>
    <xf numFmtId="0" fontId="69" fillId="0" borderId="110" xfId="0" applyFont="1" applyBorder="1" applyAlignment="1">
      <alignment horizontal="center" vertical="center" wrapText="1"/>
    </xf>
    <xf numFmtId="0" fontId="69" fillId="0" borderId="111" xfId="0" applyFont="1" applyBorder="1" applyAlignment="1">
      <alignment horizontal="center" vertical="center" wrapText="1"/>
    </xf>
    <xf numFmtId="0" fontId="69" fillId="0" borderId="112" xfId="0" applyFont="1" applyBorder="1" applyAlignment="1">
      <alignment horizontal="center" vertical="center" wrapText="1"/>
    </xf>
    <xf numFmtId="0" fontId="69" fillId="0" borderId="113" xfId="0" applyFont="1" applyBorder="1" applyAlignment="1">
      <alignment horizontal="center" vertical="center" wrapText="1"/>
    </xf>
    <xf numFmtId="0" fontId="78" fillId="0" borderId="114"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16"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69" fillId="0" borderId="23" xfId="0" applyFont="1" applyFill="1" applyBorder="1" applyAlignment="1">
      <alignment horizontal="center" vertical="center" wrapText="1"/>
    </xf>
    <xf numFmtId="0" fontId="69" fillId="0" borderId="117" xfId="0" applyFont="1" applyBorder="1" applyAlignment="1">
      <alignment horizontal="center" vertical="center" wrapText="1"/>
    </xf>
    <xf numFmtId="0" fontId="69" fillId="0" borderId="90" xfId="0" applyFont="1" applyBorder="1" applyAlignment="1">
      <alignment horizontal="center" vertical="center" wrapText="1"/>
    </xf>
    <xf numFmtId="0" fontId="69" fillId="0" borderId="118" xfId="0" applyFont="1" applyFill="1" applyBorder="1" applyAlignment="1">
      <alignment horizontal="center" vertical="center" wrapText="1"/>
    </xf>
    <xf numFmtId="0" fontId="69" fillId="0" borderId="119" xfId="0" applyFont="1" applyFill="1" applyBorder="1" applyAlignment="1">
      <alignment horizontal="center" vertical="center" wrapText="1"/>
    </xf>
    <xf numFmtId="0" fontId="69" fillId="0" borderId="120" xfId="0" applyFont="1" applyFill="1" applyBorder="1" applyAlignment="1">
      <alignment horizontal="center" vertical="center" wrapText="1"/>
    </xf>
    <xf numFmtId="0" fontId="0" fillId="0" borderId="0" xfId="0" applyAlignment="1">
      <alignment horizontal="center"/>
    </xf>
    <xf numFmtId="0" fontId="71" fillId="0" borderId="0" xfId="0" applyFont="1" applyFill="1" applyBorder="1" applyAlignment="1">
      <alignment horizontal="center"/>
    </xf>
    <xf numFmtId="0" fontId="71" fillId="0" borderId="0" xfId="0" applyFont="1" applyBorder="1" applyAlignment="1">
      <alignment horizontal="center"/>
    </xf>
    <xf numFmtId="172" fontId="79" fillId="0" borderId="0" xfId="0" applyNumberFormat="1" applyFont="1" applyBorder="1" applyAlignment="1">
      <alignment horizontal="left"/>
    </xf>
    <xf numFmtId="0" fontId="80" fillId="0" borderId="0" xfId="0" applyFont="1" applyBorder="1" applyAlignment="1">
      <alignment horizontal="center"/>
    </xf>
    <xf numFmtId="0" fontId="69" fillId="0" borderId="121" xfId="0" applyFont="1" applyFill="1" applyBorder="1" applyAlignment="1">
      <alignment horizontal="center" vertical="center" wrapText="1"/>
    </xf>
    <xf numFmtId="0" fontId="69" fillId="0" borderId="122" xfId="0" applyFont="1" applyFill="1" applyBorder="1" applyAlignment="1">
      <alignment horizontal="center" vertical="center" wrapText="1"/>
    </xf>
    <xf numFmtId="0" fontId="69" fillId="0" borderId="123" xfId="0" applyFont="1" applyFill="1" applyBorder="1" applyAlignment="1">
      <alignment horizontal="center" vertical="center" wrapText="1"/>
    </xf>
    <xf numFmtId="0" fontId="69" fillId="0" borderId="124" xfId="0" applyFont="1" applyFill="1" applyBorder="1" applyAlignment="1">
      <alignment horizontal="center" vertical="center" wrapText="1"/>
    </xf>
    <xf numFmtId="0" fontId="69" fillId="0" borderId="125" xfId="0" applyFont="1" applyFill="1" applyBorder="1" applyAlignment="1">
      <alignment horizontal="center" vertical="center" wrapText="1"/>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81" fillId="0" borderId="129" xfId="0" applyFont="1" applyBorder="1" applyAlignment="1">
      <alignment horizontal="left"/>
    </xf>
    <xf numFmtId="0" fontId="9" fillId="0" borderId="129" xfId="0" applyFont="1" applyBorder="1" applyAlignment="1">
      <alignment horizontal="left"/>
    </xf>
    <xf numFmtId="0" fontId="0" fillId="0" borderId="130" xfId="0" applyFont="1" applyBorder="1" applyAlignment="1">
      <alignment horizontal="left" vertical="center"/>
    </xf>
    <xf numFmtId="0" fontId="0" fillId="0" borderId="36" xfId="0" applyFont="1" applyBorder="1" applyAlignment="1">
      <alignment horizontal="left" vertical="center"/>
    </xf>
    <xf numFmtId="0" fontId="0" fillId="0" borderId="131" xfId="0" applyFont="1" applyBorder="1" applyAlignment="1">
      <alignment horizontal="left" vertical="center"/>
    </xf>
    <xf numFmtId="0" fontId="0" fillId="0" borderId="38" xfId="0" applyFont="1" applyBorder="1" applyAlignment="1">
      <alignment horizontal="left" vertical="center"/>
    </xf>
    <xf numFmtId="0" fontId="11" fillId="0" borderId="131" xfId="0" applyFont="1" applyBorder="1" applyAlignment="1">
      <alignment horizontal="left" vertical="center"/>
    </xf>
    <xf numFmtId="0" fontId="11" fillId="0" borderId="38" xfId="0" applyFont="1" applyBorder="1" applyAlignment="1">
      <alignment horizontal="left" vertical="center"/>
    </xf>
    <xf numFmtId="0" fontId="0" fillId="39" borderId="132" xfId="0" applyFont="1" applyFill="1" applyBorder="1" applyAlignment="1">
      <alignment horizontal="left" vertical="center"/>
    </xf>
    <xf numFmtId="0" fontId="0" fillId="39" borderId="41" xfId="0" applyFont="1" applyFill="1" applyBorder="1" applyAlignment="1">
      <alignment horizontal="left"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60" xfId="0" applyFont="1" applyBorder="1" applyAlignment="1">
      <alignment horizontal="justify" vertical="center" wrapText="1"/>
    </xf>
    <xf numFmtId="0" fontId="0" fillId="0" borderId="137" xfId="0" applyBorder="1" applyAlignment="1">
      <alignment horizontal="center" vertical="center"/>
    </xf>
    <xf numFmtId="0" fontId="0" fillId="0" borderId="60" xfId="0" applyBorder="1" applyAlignment="1">
      <alignment horizontal="justify" vertical="center" wrapText="1"/>
    </xf>
    <xf numFmtId="0" fontId="7" fillId="0" borderId="0" xfId="0" applyFont="1" applyAlignment="1">
      <alignment horizontal="center" vertical="center"/>
    </xf>
    <xf numFmtId="0" fontId="7" fillId="0" borderId="138" xfId="0" applyFont="1" applyBorder="1" applyAlignment="1">
      <alignment horizontal="center" vertical="center"/>
    </xf>
    <xf numFmtId="0" fontId="7" fillId="0" borderId="129" xfId="0" applyFont="1" applyBorder="1" applyAlignment="1">
      <alignment horizontal="center" vertical="center"/>
    </xf>
    <xf numFmtId="0" fontId="7" fillId="0" borderId="139" xfId="0" applyFont="1" applyBorder="1" applyAlignment="1">
      <alignment horizontal="center" vertical="center"/>
    </xf>
    <xf numFmtId="0" fontId="0" fillId="0" borderId="34" xfId="0" applyFont="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44" xfId="0" applyBorder="1" applyAlignment="1">
      <alignment horizontal="center" vertical="center"/>
    </xf>
    <xf numFmtId="0" fontId="0" fillId="0" borderId="0" xfId="0" applyBorder="1" applyAlignment="1">
      <alignment horizontal="center" vertical="center"/>
    </xf>
    <xf numFmtId="0" fontId="0" fillId="0" borderId="140" xfId="0" applyBorder="1" applyAlignment="1">
      <alignment horizontal="center" vertical="center"/>
    </xf>
    <xf numFmtId="0" fontId="7" fillId="0" borderId="0" xfId="0" applyFont="1" applyBorder="1" applyAlignment="1">
      <alignment horizontal="center"/>
    </xf>
    <xf numFmtId="0" fontId="9" fillId="0" borderId="0" xfId="0" applyFont="1" applyBorder="1" applyAlignment="1">
      <alignment horizont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Comma" xfId="44"/>
    <cellStyle name="Excel_BuiltIn_Comma 1" xfId="45"/>
    <cellStyle name="Excel_BuiltIn_Percent" xfId="46"/>
    <cellStyle name="Hyperlink" xfId="47"/>
    <cellStyle name="Followed Hyperlink" xfId="48"/>
    <cellStyle name="Incorreto" xfId="49"/>
    <cellStyle name="Currency" xfId="50"/>
    <cellStyle name="Currency [0]" xfId="51"/>
    <cellStyle name="Neutra" xfId="52"/>
    <cellStyle name="Nota"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838200</xdr:colOff>
      <xdr:row>5</xdr:row>
      <xdr:rowOff>95250</xdr:rowOff>
    </xdr:to>
    <xdr:pic>
      <xdr:nvPicPr>
        <xdr:cNvPr id="1" name="Imagem 4"/>
        <xdr:cNvPicPr preferRelativeResize="1">
          <a:picLocks noChangeAspect="1"/>
        </xdr:cNvPicPr>
      </xdr:nvPicPr>
      <xdr:blipFill>
        <a:blip r:embed="rId1"/>
        <a:stretch>
          <a:fillRect/>
        </a:stretch>
      </xdr:blipFill>
      <xdr:spPr>
        <a:xfrm>
          <a:off x="0" y="0"/>
          <a:ext cx="22860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1190625</xdr:colOff>
      <xdr:row>6</xdr:row>
      <xdr:rowOff>9525</xdr:rowOff>
    </xdr:to>
    <xdr:pic>
      <xdr:nvPicPr>
        <xdr:cNvPr id="1" name="Imagem 4"/>
        <xdr:cNvPicPr preferRelativeResize="1">
          <a:picLocks noChangeAspect="1"/>
        </xdr:cNvPicPr>
      </xdr:nvPicPr>
      <xdr:blipFill>
        <a:blip r:embed="rId1"/>
        <a:stretch>
          <a:fillRect/>
        </a:stretch>
      </xdr:blipFill>
      <xdr:spPr>
        <a:xfrm>
          <a:off x="152400" y="0"/>
          <a:ext cx="22955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0</xdr:rowOff>
    </xdr:from>
    <xdr:to>
      <xdr:col>18</xdr:col>
      <xdr:colOff>19050</xdr:colOff>
      <xdr:row>5</xdr:row>
      <xdr:rowOff>123825</xdr:rowOff>
    </xdr:to>
    <xdr:pic>
      <xdr:nvPicPr>
        <xdr:cNvPr id="1" name="Imagem 4"/>
        <xdr:cNvPicPr preferRelativeResize="1">
          <a:picLocks noChangeAspect="1"/>
        </xdr:cNvPicPr>
      </xdr:nvPicPr>
      <xdr:blipFill>
        <a:blip r:embed="rId1"/>
        <a:stretch>
          <a:fillRect/>
        </a:stretch>
      </xdr:blipFill>
      <xdr:spPr>
        <a:xfrm>
          <a:off x="13935075" y="0"/>
          <a:ext cx="2295525" cy="971550"/>
        </a:xfrm>
        <a:prstGeom prst="rect">
          <a:avLst/>
        </a:prstGeom>
        <a:noFill/>
        <a:ln w="9525" cmpd="sng">
          <a:noFill/>
        </a:ln>
      </xdr:spPr>
    </xdr:pic>
    <xdr:clientData/>
  </xdr:twoCellAnchor>
  <xdr:twoCellAnchor editAs="oneCell">
    <xdr:from>
      <xdr:col>7</xdr:col>
      <xdr:colOff>0</xdr:colOff>
      <xdr:row>0</xdr:row>
      <xdr:rowOff>0</xdr:rowOff>
    </xdr:from>
    <xdr:to>
      <xdr:col>9</xdr:col>
      <xdr:colOff>285750</xdr:colOff>
      <xdr:row>5</xdr:row>
      <xdr:rowOff>123825</xdr:rowOff>
    </xdr:to>
    <xdr:pic>
      <xdr:nvPicPr>
        <xdr:cNvPr id="2" name="Imagem 4"/>
        <xdr:cNvPicPr preferRelativeResize="1">
          <a:picLocks noChangeAspect="1"/>
        </xdr:cNvPicPr>
      </xdr:nvPicPr>
      <xdr:blipFill>
        <a:blip r:embed="rId1"/>
        <a:stretch>
          <a:fillRect/>
        </a:stretch>
      </xdr:blipFill>
      <xdr:spPr>
        <a:xfrm>
          <a:off x="6210300" y="0"/>
          <a:ext cx="2295525" cy="971550"/>
        </a:xfrm>
        <a:prstGeom prst="rect">
          <a:avLst/>
        </a:prstGeom>
        <a:noFill/>
        <a:ln w="9525" cmpd="sng">
          <a:noFill/>
        </a:ln>
      </xdr:spPr>
    </xdr:pic>
    <xdr:clientData/>
  </xdr:twoCellAnchor>
  <xdr:twoCellAnchor editAs="oneCell">
    <xdr:from>
      <xdr:col>0</xdr:col>
      <xdr:colOff>0</xdr:colOff>
      <xdr:row>0</xdr:row>
      <xdr:rowOff>0</xdr:rowOff>
    </xdr:from>
    <xdr:to>
      <xdr:col>1</xdr:col>
      <xdr:colOff>723900</xdr:colOff>
      <xdr:row>5</xdr:row>
      <xdr:rowOff>123825</xdr:rowOff>
    </xdr:to>
    <xdr:pic>
      <xdr:nvPicPr>
        <xdr:cNvPr id="3" name="Imagem 4"/>
        <xdr:cNvPicPr preferRelativeResize="1">
          <a:picLocks noChangeAspect="1"/>
        </xdr:cNvPicPr>
      </xdr:nvPicPr>
      <xdr:blipFill>
        <a:blip r:embed="rId1"/>
        <a:stretch>
          <a:fillRect/>
        </a:stretch>
      </xdr:blipFill>
      <xdr:spPr>
        <a:xfrm>
          <a:off x="0" y="0"/>
          <a:ext cx="22955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5</xdr:row>
      <xdr:rowOff>66675</xdr:rowOff>
    </xdr:to>
    <xdr:pic>
      <xdr:nvPicPr>
        <xdr:cNvPr id="1" name="Imagem 4"/>
        <xdr:cNvPicPr preferRelativeResize="1">
          <a:picLocks noChangeAspect="1"/>
        </xdr:cNvPicPr>
      </xdr:nvPicPr>
      <xdr:blipFill>
        <a:blip r:embed="rId1"/>
        <a:stretch>
          <a:fillRect/>
        </a:stretch>
      </xdr:blipFill>
      <xdr:spPr>
        <a:xfrm>
          <a:off x="0" y="0"/>
          <a:ext cx="22955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1047750</xdr:colOff>
      <xdr:row>5</xdr:row>
      <xdr:rowOff>85725</xdr:rowOff>
    </xdr:to>
    <xdr:pic>
      <xdr:nvPicPr>
        <xdr:cNvPr id="1" name="Imagem 4"/>
        <xdr:cNvPicPr preferRelativeResize="1">
          <a:picLocks noChangeAspect="1"/>
        </xdr:cNvPicPr>
      </xdr:nvPicPr>
      <xdr:blipFill>
        <a:blip r:embed="rId1"/>
        <a:stretch>
          <a:fillRect/>
        </a:stretch>
      </xdr:blipFill>
      <xdr:spPr>
        <a:xfrm>
          <a:off x="0" y="19050"/>
          <a:ext cx="229552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2</xdr:col>
      <xdr:colOff>209550</xdr:colOff>
      <xdr:row>6</xdr:row>
      <xdr:rowOff>38100</xdr:rowOff>
    </xdr:to>
    <xdr:pic>
      <xdr:nvPicPr>
        <xdr:cNvPr id="1" name="Imagem 1"/>
        <xdr:cNvPicPr preferRelativeResize="1">
          <a:picLocks noChangeAspect="1"/>
        </xdr:cNvPicPr>
      </xdr:nvPicPr>
      <xdr:blipFill>
        <a:blip r:embed="rId1"/>
        <a:stretch>
          <a:fillRect/>
        </a:stretch>
      </xdr:blipFill>
      <xdr:spPr>
        <a:xfrm>
          <a:off x="304800" y="133350"/>
          <a:ext cx="22955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4:C13"/>
  <sheetViews>
    <sheetView zoomScale="80" zoomScaleNormal="80" zoomScalePageLayoutView="0" workbookViewId="0" topLeftCell="A1">
      <selection activeCell="C6" sqref="C6"/>
    </sheetView>
  </sheetViews>
  <sheetFormatPr defaultColWidth="11.57421875" defaultRowHeight="12.75"/>
  <cols>
    <col min="1" max="1" width="21.7109375" style="0" customWidth="1"/>
    <col min="2" max="2" width="45.7109375" style="0" customWidth="1"/>
    <col min="3" max="3" width="44.140625" style="0" customWidth="1"/>
  </cols>
  <sheetData>
    <row r="4" spans="1:3" ht="15.75">
      <c r="A4" s="151" t="s">
        <v>0</v>
      </c>
      <c r="B4" s="151"/>
      <c r="C4" s="151"/>
    </row>
    <row r="5" spans="1:3" ht="9.75" customHeight="1" thickBot="1">
      <c r="A5" s="1"/>
      <c r="B5" s="1"/>
      <c r="C5" s="1"/>
    </row>
    <row r="6" spans="1:3" ht="48" thickBot="1" thickTop="1">
      <c r="A6" s="2" t="s">
        <v>1</v>
      </c>
      <c r="B6" s="3" t="s">
        <v>2</v>
      </c>
      <c r="C6" s="104"/>
    </row>
    <row r="7" spans="1:3" ht="24.75" thickBot="1" thickTop="1">
      <c r="A7" s="4" t="s">
        <v>3</v>
      </c>
      <c r="B7" s="5" t="s">
        <v>4</v>
      </c>
      <c r="C7" s="144" t="s">
        <v>160</v>
      </c>
    </row>
    <row r="8" spans="1:3" ht="78.75" customHeight="1" thickBot="1" thickTop="1">
      <c r="A8" s="4" t="s">
        <v>5</v>
      </c>
      <c r="B8" s="3" t="s">
        <v>6</v>
      </c>
      <c r="C8" s="105"/>
    </row>
    <row r="9" spans="1:3" ht="90.75" customHeight="1" thickBot="1" thickTop="1">
      <c r="A9" s="4"/>
      <c r="B9" s="3" t="s">
        <v>149</v>
      </c>
      <c r="C9" s="144" t="s">
        <v>150</v>
      </c>
    </row>
    <row r="10" spans="1:3" ht="24.75" thickBot="1" thickTop="1">
      <c r="A10" s="4" t="s">
        <v>7</v>
      </c>
      <c r="B10" s="6" t="s">
        <v>8</v>
      </c>
      <c r="C10" s="144" t="s">
        <v>195</v>
      </c>
    </row>
    <row r="11" spans="1:3" ht="48" thickBot="1" thickTop="1">
      <c r="A11" s="4" t="s">
        <v>9</v>
      </c>
      <c r="B11" s="7" t="s">
        <v>10</v>
      </c>
      <c r="C11" s="145">
        <v>12</v>
      </c>
    </row>
    <row r="12" spans="1:3" ht="48" thickBot="1" thickTop="1">
      <c r="A12" s="4" t="s">
        <v>11</v>
      </c>
      <c r="B12" s="7" t="s">
        <v>12</v>
      </c>
      <c r="C12" s="106">
        <f>Totalização!E14</f>
        <v>0</v>
      </c>
    </row>
    <row r="13" spans="1:3" ht="13.5" customHeight="1">
      <c r="A13" s="152" t="s">
        <v>13</v>
      </c>
      <c r="B13" s="152"/>
      <c r="C13" s="152"/>
    </row>
  </sheetData>
  <sheetProtection selectLockedCells="1" selectUnlockedCells="1"/>
  <mergeCells count="2">
    <mergeCell ref="A4:C4"/>
    <mergeCell ref="A13:C13"/>
  </mergeCells>
  <printOptions horizontalCentered="1"/>
  <pageMargins left="0.7875" right="0.7875" top="1.025" bottom="1.025" header="0.7875" footer="0.7875"/>
  <pageSetup fitToHeight="1" fitToWidth="1" horizontalDpi="300" verticalDpi="300" orientation="portrait" paperSize="9" scale="76" r:id="rId2"/>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I99"/>
  <sheetViews>
    <sheetView zoomScale="80" zoomScaleNormal="80" zoomScalePageLayoutView="0" workbookViewId="0" topLeftCell="A4">
      <selection activeCell="A1" sqref="A1"/>
    </sheetView>
  </sheetViews>
  <sheetFormatPr defaultColWidth="11.7109375" defaultRowHeight="12.75"/>
  <cols>
    <col min="1" max="1" width="2.28125" style="13" customWidth="1"/>
    <col min="2" max="2" width="16.57421875" style="13" customWidth="1"/>
    <col min="3" max="3" width="82.7109375" style="13" customWidth="1"/>
    <col min="4" max="4" width="15.140625" style="13" bestFit="1" customWidth="1"/>
    <col min="5" max="5" width="20.28125" style="13" customWidth="1"/>
    <col min="6" max="6" width="11.7109375" style="13" customWidth="1"/>
    <col min="7" max="7" width="11.7109375" style="110" customWidth="1"/>
    <col min="8" max="16384" width="11.7109375" style="13" customWidth="1"/>
  </cols>
  <sheetData>
    <row r="1" spans="2:6" ht="12.75">
      <c r="B1" s="176"/>
      <c r="C1" s="176"/>
      <c r="D1" s="176"/>
      <c r="E1" s="176"/>
      <c r="F1" s="176"/>
    </row>
    <row r="2" spans="2:6" ht="12.75">
      <c r="B2" s="176"/>
      <c r="C2" s="176"/>
      <c r="D2" s="176"/>
      <c r="E2" s="176"/>
      <c r="F2" s="176"/>
    </row>
    <row r="3" spans="2:6" ht="12.75">
      <c r="B3" s="176"/>
      <c r="C3" s="176"/>
      <c r="D3" s="176"/>
      <c r="E3" s="176"/>
      <c r="F3" s="176"/>
    </row>
    <row r="4" spans="2:6" ht="12.75">
      <c r="B4" s="176"/>
      <c r="C4" s="176"/>
      <c r="D4" s="176"/>
      <c r="E4" s="176"/>
      <c r="F4" s="176"/>
    </row>
    <row r="5" spans="2:6" ht="12.75">
      <c r="B5" s="176"/>
      <c r="C5" s="176"/>
      <c r="D5" s="176"/>
      <c r="E5" s="176"/>
      <c r="F5" s="176"/>
    </row>
    <row r="6" spans="2:6" ht="7.5" customHeight="1" thickBot="1">
      <c r="B6" s="176"/>
      <c r="C6" s="176"/>
      <c r="D6" s="176"/>
      <c r="E6" s="176"/>
      <c r="F6" s="176"/>
    </row>
    <row r="7" spans="2:6" ht="15.75">
      <c r="B7" s="177" t="s">
        <v>71</v>
      </c>
      <c r="C7" s="178"/>
      <c r="D7" s="178"/>
      <c r="E7" s="178"/>
      <c r="F7" s="179"/>
    </row>
    <row r="8" spans="2:6" ht="15">
      <c r="B8" s="180" t="s">
        <v>85</v>
      </c>
      <c r="C8" s="181"/>
      <c r="D8" s="181"/>
      <c r="E8" s="181"/>
      <c r="F8" s="182"/>
    </row>
    <row r="9" spans="2:6" ht="15.75" thickBot="1">
      <c r="B9" s="183" t="s">
        <v>146</v>
      </c>
      <c r="C9" s="184"/>
      <c r="D9" s="184"/>
      <c r="E9" s="184"/>
      <c r="F9" s="185"/>
    </row>
    <row r="10" spans="2:6" ht="7.5" customHeight="1" thickBot="1">
      <c r="B10" s="167"/>
      <c r="C10" s="167"/>
      <c r="D10" s="167"/>
      <c r="E10" s="167"/>
      <c r="F10" s="167"/>
    </row>
    <row r="11" spans="2:6" ht="13.5" customHeight="1" thickBot="1">
      <c r="B11" s="155"/>
      <c r="C11" s="155"/>
      <c r="D11" s="155"/>
      <c r="E11" s="155"/>
      <c r="F11" s="14" t="s">
        <v>14</v>
      </c>
    </row>
    <row r="12" spans="2:6" ht="13.5" customHeight="1">
      <c r="B12" s="159" t="s">
        <v>15</v>
      </c>
      <c r="C12" s="159"/>
      <c r="D12" s="159"/>
      <c r="E12" s="159"/>
      <c r="F12" s="159"/>
    </row>
    <row r="13" spans="2:6" ht="13.5" thickBot="1">
      <c r="B13" s="160" t="s">
        <v>16</v>
      </c>
      <c r="C13" s="161" t="s">
        <v>17</v>
      </c>
      <c r="D13" s="161"/>
      <c r="E13" s="161"/>
      <c r="F13" s="15">
        <v>0</v>
      </c>
    </row>
    <row r="14" spans="2:6" ht="13.5" thickBot="1">
      <c r="B14" s="160"/>
      <c r="C14" s="161" t="s">
        <v>18</v>
      </c>
      <c r="D14" s="161"/>
      <c r="E14" s="111">
        <v>0.4</v>
      </c>
      <c r="F14" s="15">
        <v>0</v>
      </c>
    </row>
    <row r="15" spans="2:6" ht="13.5" thickBot="1">
      <c r="B15" s="160"/>
      <c r="C15" s="161" t="s">
        <v>84</v>
      </c>
      <c r="D15" s="161"/>
      <c r="E15" s="161"/>
      <c r="F15" s="9"/>
    </row>
    <row r="16" spans="2:6" ht="13.5" thickBot="1">
      <c r="B16" s="160"/>
      <c r="C16" s="153" t="s">
        <v>19</v>
      </c>
      <c r="D16" s="153"/>
      <c r="E16" s="153"/>
      <c r="F16" s="16">
        <f>(SUM(F13:F15))</f>
        <v>0</v>
      </c>
    </row>
    <row r="17" spans="2:6" ht="7.5" customHeight="1" thickBot="1">
      <c r="B17" s="155"/>
      <c r="C17" s="155"/>
      <c r="D17" s="155"/>
      <c r="E17" s="155"/>
      <c r="F17" s="155"/>
    </row>
    <row r="18" spans="2:6" ht="14.25">
      <c r="B18" s="159" t="s">
        <v>20</v>
      </c>
      <c r="C18" s="159"/>
      <c r="D18" s="159"/>
      <c r="E18" s="159"/>
      <c r="F18" s="159"/>
    </row>
    <row r="19" spans="2:6" ht="15.75" thickBot="1">
      <c r="B19" s="160" t="s">
        <v>21</v>
      </c>
      <c r="C19" s="161" t="s">
        <v>200</v>
      </c>
      <c r="D19" s="161"/>
      <c r="E19" s="161"/>
      <c r="F19" s="15">
        <v>0</v>
      </c>
    </row>
    <row r="20" spans="2:6" ht="15.75" thickBot="1">
      <c r="B20" s="160"/>
      <c r="C20" s="161" t="s">
        <v>199</v>
      </c>
      <c r="D20" s="161"/>
      <c r="E20" s="161"/>
      <c r="F20" s="15">
        <v>0</v>
      </c>
    </row>
    <row r="21" spans="2:9" ht="15.75" thickBot="1">
      <c r="B21" s="160"/>
      <c r="C21" s="161" t="s">
        <v>185</v>
      </c>
      <c r="D21" s="161"/>
      <c r="E21" s="161"/>
      <c r="F21" s="15">
        <v>0</v>
      </c>
      <c r="I21" s="17"/>
    </row>
    <row r="22" spans="2:9" ht="15.75" thickBot="1">
      <c r="B22" s="160"/>
      <c r="C22" s="161" t="s">
        <v>186</v>
      </c>
      <c r="D22" s="161"/>
      <c r="E22" s="161"/>
      <c r="F22" s="15">
        <v>0</v>
      </c>
      <c r="I22" s="17"/>
    </row>
    <row r="23" spans="2:6" ht="15.75" thickBot="1">
      <c r="B23" s="160"/>
      <c r="C23" s="161" t="s">
        <v>187</v>
      </c>
      <c r="D23" s="161"/>
      <c r="E23" s="161"/>
      <c r="F23" s="15">
        <v>0</v>
      </c>
    </row>
    <row r="24" spans="2:6" ht="15.75" thickBot="1">
      <c r="B24" s="160"/>
      <c r="C24" s="161" t="s">
        <v>188</v>
      </c>
      <c r="D24" s="161"/>
      <c r="E24" s="161"/>
      <c r="F24" s="15">
        <v>0</v>
      </c>
    </row>
    <row r="25" spans="2:6" ht="13.5" thickBot="1">
      <c r="B25" s="160"/>
      <c r="C25" s="153" t="s">
        <v>22</v>
      </c>
      <c r="D25" s="153"/>
      <c r="E25" s="153"/>
      <c r="F25" s="16">
        <f>SUM(F19:F24)</f>
        <v>0</v>
      </c>
    </row>
    <row r="26" spans="2:6" ht="7.5" customHeight="1" thickBot="1">
      <c r="B26" s="154"/>
      <c r="C26" s="154"/>
      <c r="D26" s="154"/>
      <c r="E26" s="154"/>
      <c r="F26" s="154"/>
    </row>
    <row r="27" spans="2:6" ht="14.25">
      <c r="B27" s="168" t="s">
        <v>23</v>
      </c>
      <c r="C27" s="169"/>
      <c r="D27" s="169"/>
      <c r="E27" s="169"/>
      <c r="F27" s="170"/>
    </row>
    <row r="28" spans="2:6" ht="14.25">
      <c r="B28" s="140"/>
      <c r="C28" s="161" t="s">
        <v>25</v>
      </c>
      <c r="D28" s="161"/>
      <c r="E28" s="161"/>
      <c r="F28" s="141">
        <v>0</v>
      </c>
    </row>
    <row r="29" spans="2:6" ht="14.25">
      <c r="B29" s="142"/>
      <c r="C29" s="161" t="s">
        <v>189</v>
      </c>
      <c r="D29" s="161"/>
      <c r="E29" s="161"/>
      <c r="F29" s="141">
        <v>0</v>
      </c>
    </row>
    <row r="30" spans="2:6" ht="12.75">
      <c r="B30" s="171" t="s">
        <v>24</v>
      </c>
      <c r="C30" s="161" t="s">
        <v>190</v>
      </c>
      <c r="D30" s="161"/>
      <c r="E30" s="161"/>
      <c r="F30" s="141">
        <v>0</v>
      </c>
    </row>
    <row r="31" spans="2:6" ht="13.5" thickBot="1">
      <c r="B31" s="171"/>
      <c r="C31" s="161" t="s">
        <v>191</v>
      </c>
      <c r="D31" s="161"/>
      <c r="E31" s="161"/>
      <c r="F31" s="141">
        <v>0</v>
      </c>
    </row>
    <row r="32" spans="2:6" ht="13.5" thickBot="1">
      <c r="B32" s="172"/>
      <c r="C32" s="173" t="s">
        <v>26</v>
      </c>
      <c r="D32" s="174"/>
      <c r="E32" s="175"/>
      <c r="F32" s="143">
        <f>SUM(F28:F31)</f>
        <v>0</v>
      </c>
    </row>
    <row r="33" spans="2:6" ht="7.5" customHeight="1" thickBot="1">
      <c r="B33" s="167"/>
      <c r="C33" s="167"/>
      <c r="D33" s="167"/>
      <c r="E33" s="167"/>
      <c r="F33" s="167"/>
    </row>
    <row r="34" spans="2:6" ht="15" thickBot="1">
      <c r="B34" s="159" t="s">
        <v>27</v>
      </c>
      <c r="C34" s="159"/>
      <c r="D34" s="159"/>
      <c r="E34" s="159"/>
      <c r="F34" s="159"/>
    </row>
    <row r="35" spans="2:6" ht="12.75">
      <c r="B35" s="163" t="s">
        <v>28</v>
      </c>
      <c r="C35" s="163"/>
      <c r="D35" s="163"/>
      <c r="E35" s="163"/>
      <c r="F35" s="163"/>
    </row>
    <row r="36" spans="2:6" ht="13.5" thickBot="1">
      <c r="B36" s="160" t="s">
        <v>29</v>
      </c>
      <c r="C36" s="161" t="s">
        <v>30</v>
      </c>
      <c r="D36" s="161"/>
      <c r="E36" s="10">
        <v>0</v>
      </c>
      <c r="F36" s="9">
        <f>F16*E36</f>
        <v>0</v>
      </c>
    </row>
    <row r="37" spans="2:6" ht="13.5" thickBot="1">
      <c r="B37" s="160"/>
      <c r="C37" s="161" t="s">
        <v>31</v>
      </c>
      <c r="D37" s="161"/>
      <c r="E37" s="10">
        <v>0</v>
      </c>
      <c r="F37" s="9">
        <f>F16*E37</f>
        <v>0</v>
      </c>
    </row>
    <row r="38" spans="2:6" ht="13.5" thickBot="1">
      <c r="B38" s="160"/>
      <c r="C38" s="161" t="s">
        <v>32</v>
      </c>
      <c r="D38" s="161"/>
      <c r="E38" s="10">
        <v>0</v>
      </c>
      <c r="F38" s="9">
        <f>F16*E38</f>
        <v>0</v>
      </c>
    </row>
    <row r="39" spans="2:6" ht="13.5" thickBot="1">
      <c r="B39" s="160"/>
      <c r="C39" s="161" t="s">
        <v>33</v>
      </c>
      <c r="D39" s="161"/>
      <c r="E39" s="10">
        <v>0</v>
      </c>
      <c r="F39" s="9">
        <f>F16*E39</f>
        <v>0</v>
      </c>
    </row>
    <row r="40" spans="2:6" ht="13.5" thickBot="1">
      <c r="B40" s="160"/>
      <c r="C40" s="161" t="s">
        <v>34</v>
      </c>
      <c r="D40" s="161"/>
      <c r="E40" s="10">
        <v>0</v>
      </c>
      <c r="F40" s="9">
        <f>F16*E40</f>
        <v>0</v>
      </c>
    </row>
    <row r="41" spans="2:6" ht="13.5" thickBot="1">
      <c r="B41" s="160"/>
      <c r="C41" s="161" t="s">
        <v>35</v>
      </c>
      <c r="D41" s="161"/>
      <c r="E41" s="10">
        <v>0</v>
      </c>
      <c r="F41" s="9">
        <f>F16*E41</f>
        <v>0</v>
      </c>
    </row>
    <row r="42" spans="2:6" ht="13.5" thickBot="1">
      <c r="B42" s="160"/>
      <c r="C42" s="161" t="s">
        <v>161</v>
      </c>
      <c r="D42" s="161"/>
      <c r="E42" s="10">
        <v>0</v>
      </c>
      <c r="F42" s="9">
        <f>F16*E42</f>
        <v>0</v>
      </c>
    </row>
    <row r="43" spans="2:6" ht="13.5" thickBot="1">
      <c r="B43" s="160"/>
      <c r="C43" s="161" t="s">
        <v>36</v>
      </c>
      <c r="D43" s="161"/>
      <c r="E43" s="10">
        <v>0</v>
      </c>
      <c r="F43" s="9">
        <f>F16*E43</f>
        <v>0</v>
      </c>
    </row>
    <row r="44" spans="2:6" ht="13.5" thickBot="1">
      <c r="B44" s="160"/>
      <c r="C44" s="165" t="s">
        <v>37</v>
      </c>
      <c r="D44" s="165"/>
      <c r="E44" s="18">
        <f>SUM(E36:E43)</f>
        <v>0</v>
      </c>
      <c r="F44" s="19">
        <f>F16*E44</f>
        <v>0</v>
      </c>
    </row>
    <row r="45" spans="2:6" ht="12.75">
      <c r="B45" s="163" t="s">
        <v>38</v>
      </c>
      <c r="C45" s="163"/>
      <c r="D45" s="163"/>
      <c r="E45" s="163"/>
      <c r="F45" s="163"/>
    </row>
    <row r="46" spans="2:6" ht="13.5" thickBot="1">
      <c r="B46" s="160" t="s">
        <v>39</v>
      </c>
      <c r="C46" s="164" t="s">
        <v>40</v>
      </c>
      <c r="D46" s="164"/>
      <c r="E46" s="10">
        <v>0</v>
      </c>
      <c r="F46" s="9">
        <f>ROUND((F16*E46),2)</f>
        <v>0</v>
      </c>
    </row>
    <row r="47" spans="2:6" ht="13.5" thickBot="1">
      <c r="B47" s="160"/>
      <c r="C47" s="166" t="s">
        <v>41</v>
      </c>
      <c r="D47" s="166"/>
      <c r="E47" s="11">
        <v>0</v>
      </c>
      <c r="F47" s="9">
        <f>ROUND((F16*E47),2)</f>
        <v>0</v>
      </c>
    </row>
    <row r="48" spans="2:6" ht="13.5" thickBot="1">
      <c r="B48" s="160"/>
      <c r="C48" s="161" t="s">
        <v>42</v>
      </c>
      <c r="D48" s="161"/>
      <c r="E48" s="161"/>
      <c r="F48" s="9">
        <f>(F46+F47)*E44</f>
        <v>0</v>
      </c>
    </row>
    <row r="49" spans="2:6" ht="13.5" thickBot="1">
      <c r="B49" s="160"/>
      <c r="C49" s="165" t="s">
        <v>43</v>
      </c>
      <c r="D49" s="165"/>
      <c r="E49" s="165"/>
      <c r="F49" s="19">
        <f>SUM(F46:F48)</f>
        <v>0</v>
      </c>
    </row>
    <row r="50" spans="2:6" ht="12.75">
      <c r="B50" s="163" t="s">
        <v>44</v>
      </c>
      <c r="C50" s="163"/>
      <c r="D50" s="163"/>
      <c r="E50" s="163"/>
      <c r="F50" s="163"/>
    </row>
    <row r="51" spans="2:6" ht="13.5" thickBot="1">
      <c r="B51" s="160" t="s">
        <v>45</v>
      </c>
      <c r="C51" s="161" t="s">
        <v>46</v>
      </c>
      <c r="D51" s="161"/>
      <c r="E51" s="10">
        <v>0</v>
      </c>
      <c r="F51" s="9">
        <f>(((F16+F16/3)*(4/12))/12)*E51</f>
        <v>0</v>
      </c>
    </row>
    <row r="52" spans="2:6" ht="13.5" thickBot="1">
      <c r="B52" s="160"/>
      <c r="C52" s="161" t="s">
        <v>47</v>
      </c>
      <c r="D52" s="161"/>
      <c r="E52" s="161"/>
      <c r="F52" s="9">
        <f>F51*E44</f>
        <v>0</v>
      </c>
    </row>
    <row r="53" spans="2:6" ht="13.5" thickBot="1">
      <c r="B53" s="160"/>
      <c r="C53" s="161" t="s">
        <v>48</v>
      </c>
      <c r="D53" s="161"/>
      <c r="E53" s="161"/>
      <c r="F53" s="9">
        <f>(((F16+F16/12)*(4/12))*E51)*E44</f>
        <v>0</v>
      </c>
    </row>
    <row r="54" spans="2:6" ht="13.5" thickBot="1">
      <c r="B54" s="160"/>
      <c r="C54" s="165" t="s">
        <v>49</v>
      </c>
      <c r="D54" s="165"/>
      <c r="E54" s="165"/>
      <c r="F54" s="19">
        <f>SUM(F51:F53)</f>
        <v>0</v>
      </c>
    </row>
    <row r="55" spans="2:6" ht="12.75">
      <c r="B55" s="163" t="s">
        <v>50</v>
      </c>
      <c r="C55" s="163"/>
      <c r="D55" s="163"/>
      <c r="E55" s="163"/>
      <c r="F55" s="163"/>
    </row>
    <row r="56" spans="2:6" ht="36" thickBot="1">
      <c r="B56" s="160" t="s">
        <v>51</v>
      </c>
      <c r="C56" s="136" t="s">
        <v>183</v>
      </c>
      <c r="D56" s="10">
        <v>0</v>
      </c>
      <c r="E56" s="137">
        <f>1/12</f>
        <v>0.08333333333333333</v>
      </c>
      <c r="F56" s="9">
        <f>D56*E56*F16</f>
        <v>0</v>
      </c>
    </row>
    <row r="57" spans="2:6" ht="13.5" thickBot="1">
      <c r="B57" s="160"/>
      <c r="C57" s="161" t="s">
        <v>52</v>
      </c>
      <c r="D57" s="161"/>
      <c r="E57" s="161"/>
      <c r="F57" s="9">
        <f>F56*E41</f>
        <v>0</v>
      </c>
    </row>
    <row r="58" spans="2:6" ht="13.5" thickBot="1">
      <c r="B58" s="160"/>
      <c r="C58" s="161" t="s">
        <v>53</v>
      </c>
      <c r="D58" s="161"/>
      <c r="E58" s="161"/>
      <c r="F58" s="9">
        <f>(((F16*0.5)*E41)*D56)</f>
        <v>0</v>
      </c>
    </row>
    <row r="59" spans="2:6" ht="36" thickBot="1">
      <c r="B59" s="160"/>
      <c r="C59" s="136" t="s">
        <v>184</v>
      </c>
      <c r="D59" s="10">
        <v>0</v>
      </c>
      <c r="E59" s="137">
        <f>1/30*7/12</f>
        <v>0.019444444444444445</v>
      </c>
      <c r="F59" s="9">
        <f>D59*E59*F16</f>
        <v>0</v>
      </c>
    </row>
    <row r="60" spans="2:6" ht="13.5" thickBot="1">
      <c r="B60" s="160"/>
      <c r="C60" s="161" t="s">
        <v>54</v>
      </c>
      <c r="D60" s="161"/>
      <c r="E60" s="161"/>
      <c r="F60" s="9">
        <f>F59*E44</f>
        <v>0</v>
      </c>
    </row>
    <row r="61" spans="2:6" ht="13.5" thickBot="1">
      <c r="B61" s="160"/>
      <c r="C61" s="161" t="s">
        <v>55</v>
      </c>
      <c r="D61" s="161"/>
      <c r="E61" s="161"/>
      <c r="F61" s="9">
        <f>((F16*0.5)*E41)*D59</f>
        <v>0</v>
      </c>
    </row>
    <row r="62" spans="2:6" ht="13.5" thickBot="1">
      <c r="B62" s="160"/>
      <c r="C62" s="165" t="s">
        <v>56</v>
      </c>
      <c r="D62" s="165"/>
      <c r="E62" s="165"/>
      <c r="F62" s="19">
        <f>(SUM(F56:F61))</f>
        <v>0</v>
      </c>
    </row>
    <row r="63" spans="2:6" ht="12.75">
      <c r="B63" s="163" t="s">
        <v>57</v>
      </c>
      <c r="C63" s="163"/>
      <c r="D63" s="163"/>
      <c r="E63" s="163"/>
      <c r="F63" s="163"/>
    </row>
    <row r="64" spans="2:6" ht="13.5" thickBot="1">
      <c r="B64" s="160" t="s">
        <v>58</v>
      </c>
      <c r="C64" s="164" t="s">
        <v>59</v>
      </c>
      <c r="D64" s="164"/>
      <c r="E64" s="10">
        <v>0</v>
      </c>
      <c r="F64" s="9">
        <f>ROUND((F16*E64),2)</f>
        <v>0</v>
      </c>
    </row>
    <row r="65" spans="2:6" ht="13.5" thickBot="1">
      <c r="B65" s="160"/>
      <c r="C65" s="161" t="s">
        <v>192</v>
      </c>
      <c r="D65" s="161"/>
      <c r="E65" s="138">
        <v>0</v>
      </c>
      <c r="F65" s="9">
        <f>((F16/30)/12)*E65</f>
        <v>0</v>
      </c>
    </row>
    <row r="66" spans="2:6" ht="13.5" thickBot="1">
      <c r="B66" s="160"/>
      <c r="C66" s="161" t="s">
        <v>60</v>
      </c>
      <c r="D66" s="161"/>
      <c r="E66" s="10">
        <v>0</v>
      </c>
      <c r="F66" s="9">
        <f>(((F16/30)/12)*5)*E66</f>
        <v>0</v>
      </c>
    </row>
    <row r="67" spans="2:6" ht="13.5" thickBot="1">
      <c r="B67" s="160"/>
      <c r="C67" s="161" t="s">
        <v>61</v>
      </c>
      <c r="D67" s="161"/>
      <c r="E67" s="10">
        <v>0</v>
      </c>
      <c r="F67" s="9">
        <f>(((F16/30)/12)*15)*E67</f>
        <v>0</v>
      </c>
    </row>
    <row r="68" spans="2:8" ht="13.5" thickBot="1">
      <c r="B68" s="160"/>
      <c r="C68" s="164" t="s">
        <v>193</v>
      </c>
      <c r="D68" s="164"/>
      <c r="E68" s="138">
        <v>0</v>
      </c>
      <c r="F68" s="9">
        <f>((F16/30)/12)*E68</f>
        <v>0</v>
      </c>
      <c r="H68" s="148"/>
    </row>
    <row r="69" spans="2:6" ht="13.5" thickBot="1">
      <c r="B69" s="160"/>
      <c r="C69" s="161" t="s">
        <v>62</v>
      </c>
      <c r="D69" s="161"/>
      <c r="E69" s="161"/>
      <c r="F69" s="9">
        <f>SUM(F64:F68)*E44</f>
        <v>0</v>
      </c>
    </row>
    <row r="70" spans="2:6" ht="13.5" thickBot="1">
      <c r="B70" s="160"/>
      <c r="C70" s="165" t="s">
        <v>63</v>
      </c>
      <c r="D70" s="165"/>
      <c r="E70" s="165"/>
      <c r="F70" s="19">
        <f>SUM(F64:F69)</f>
        <v>0</v>
      </c>
    </row>
    <row r="71" spans="2:6" ht="13.5" thickBot="1">
      <c r="B71" s="20"/>
      <c r="C71" s="153" t="s">
        <v>64</v>
      </c>
      <c r="D71" s="153"/>
      <c r="E71" s="153"/>
      <c r="F71" s="16">
        <f>(F44+F49+F54+F62+F70)</f>
        <v>0</v>
      </c>
    </row>
    <row r="72" spans="2:6" ht="9" customHeight="1" thickBot="1">
      <c r="B72" s="155"/>
      <c r="C72" s="155"/>
      <c r="D72" s="155"/>
      <c r="E72" s="155"/>
      <c r="F72" s="155"/>
    </row>
    <row r="73" spans="2:6" ht="14.25">
      <c r="B73" s="159" t="s">
        <v>72</v>
      </c>
      <c r="C73" s="159"/>
      <c r="D73" s="159"/>
      <c r="E73" s="159"/>
      <c r="F73" s="159"/>
    </row>
    <row r="74" spans="2:6" ht="13.5" thickBot="1">
      <c r="B74" s="160" t="s">
        <v>73</v>
      </c>
      <c r="C74" s="161" t="s">
        <v>70</v>
      </c>
      <c r="D74" s="161"/>
      <c r="E74" s="10">
        <v>0</v>
      </c>
      <c r="F74" s="9">
        <f>(F16+F25+F32+F71)*E74</f>
        <v>0</v>
      </c>
    </row>
    <row r="75" spans="2:6" ht="13.5" thickBot="1">
      <c r="B75" s="160"/>
      <c r="C75" s="161" t="s">
        <v>65</v>
      </c>
      <c r="D75" s="161"/>
      <c r="E75" s="10">
        <v>0</v>
      </c>
      <c r="F75" s="9">
        <f>F83*E75</f>
        <v>0</v>
      </c>
    </row>
    <row r="76" spans="2:6" ht="13.5" thickBot="1">
      <c r="B76" s="160"/>
      <c r="C76" s="161" t="s">
        <v>66</v>
      </c>
      <c r="D76" s="161"/>
      <c r="E76" s="10">
        <v>0</v>
      </c>
      <c r="F76" s="9">
        <f>F83*E76</f>
        <v>0</v>
      </c>
    </row>
    <row r="77" spans="2:6" ht="13.5" thickBot="1">
      <c r="B77" s="160"/>
      <c r="C77" s="161" t="s">
        <v>67</v>
      </c>
      <c r="D77" s="161"/>
      <c r="E77" s="10">
        <v>0</v>
      </c>
      <c r="F77" s="9">
        <f>F83*E77</f>
        <v>0</v>
      </c>
    </row>
    <row r="78" spans="2:6" ht="15.75" thickBot="1">
      <c r="B78" s="160"/>
      <c r="C78" s="161" t="s">
        <v>68</v>
      </c>
      <c r="D78" s="161"/>
      <c r="E78" s="10">
        <v>0</v>
      </c>
      <c r="F78" s="21">
        <f>IF(ISERR(E78*F83),0,E78*F83)</f>
        <v>0</v>
      </c>
    </row>
    <row r="79" spans="2:6" ht="13.5" thickBot="1">
      <c r="B79" s="160"/>
      <c r="C79" s="162" t="s">
        <v>69</v>
      </c>
      <c r="D79" s="162"/>
      <c r="E79" s="12">
        <f>SUM(E75:E78)</f>
        <v>0</v>
      </c>
      <c r="F79" s="22"/>
    </row>
    <row r="80" spans="2:6" ht="15" thickBot="1">
      <c r="B80" s="160"/>
      <c r="C80" s="164" t="s">
        <v>74</v>
      </c>
      <c r="D80" s="164"/>
      <c r="E80" s="10">
        <v>0</v>
      </c>
      <c r="F80" s="112">
        <f>(F16+F25+F32+F71+F74)*E80</f>
        <v>0</v>
      </c>
    </row>
    <row r="81" spans="2:6" ht="13.5" thickBot="1">
      <c r="B81" s="160"/>
      <c r="C81" s="153" t="s">
        <v>75</v>
      </c>
      <c r="D81" s="153"/>
      <c r="E81" s="153"/>
      <c r="F81" s="16">
        <f>F74+F75+F76+F77+F78+F80</f>
        <v>0</v>
      </c>
    </row>
    <row r="82" spans="2:6" ht="7.5" customHeight="1" thickBot="1">
      <c r="B82" s="154"/>
      <c r="C82" s="154"/>
      <c r="D82" s="154"/>
      <c r="E82" s="154"/>
      <c r="F82" s="155"/>
    </row>
    <row r="83" spans="2:6" ht="16.5" thickBot="1">
      <c r="B83" s="156" t="s">
        <v>76</v>
      </c>
      <c r="C83" s="157"/>
      <c r="D83" s="157"/>
      <c r="E83" s="158"/>
      <c r="F83" s="139">
        <f>ROUND((F16+F25+F32+F71+F74+F80)/(1-(E79)),2)</f>
        <v>0</v>
      </c>
    </row>
    <row r="84" spans="2:6" ht="12.75">
      <c r="B84" s="152" t="s">
        <v>77</v>
      </c>
      <c r="C84" s="152"/>
      <c r="D84" s="152"/>
      <c r="E84" s="152"/>
      <c r="F84" s="152"/>
    </row>
    <row r="85" ht="13.5" thickBot="1"/>
    <row r="86" spans="3:6" ht="13.5" thickBot="1">
      <c r="C86" s="186" t="s">
        <v>169</v>
      </c>
      <c r="D86" s="187"/>
      <c r="E86" s="187"/>
      <c r="F86" s="188"/>
    </row>
    <row r="87" spans="3:6" ht="13.5" thickBot="1">
      <c r="C87" s="114" t="s">
        <v>170</v>
      </c>
      <c r="D87" s="115" t="s">
        <v>171</v>
      </c>
      <c r="E87" s="115" t="s">
        <v>172</v>
      </c>
      <c r="F87" s="116" t="s">
        <v>173</v>
      </c>
    </row>
    <row r="88" spans="3:6" ht="13.5" thickBot="1">
      <c r="C88" s="117" t="s">
        <v>174</v>
      </c>
      <c r="D88" s="118"/>
      <c r="E88" s="119">
        <v>0.0833</v>
      </c>
      <c r="F88" s="120">
        <f>ROUND((F16*E88),2)</f>
        <v>0</v>
      </c>
    </row>
    <row r="89" spans="3:6" ht="13.5" thickBot="1">
      <c r="C89" s="121" t="s">
        <v>175</v>
      </c>
      <c r="D89" s="122"/>
      <c r="E89" s="123">
        <v>0.121</v>
      </c>
      <c r="F89" s="124">
        <f>ROUND((F16*E89),2)</f>
        <v>0</v>
      </c>
    </row>
    <row r="90" spans="3:6" ht="26.25" thickBot="1">
      <c r="C90" s="125" t="s">
        <v>176</v>
      </c>
      <c r="D90" s="118"/>
      <c r="E90" s="119">
        <v>0.05</v>
      </c>
      <c r="F90" s="120">
        <f>ROUND((F16*E90),2)</f>
        <v>0</v>
      </c>
    </row>
    <row r="91" spans="3:6" ht="12.75">
      <c r="C91" s="189" t="s">
        <v>177</v>
      </c>
      <c r="D91" s="126" t="s">
        <v>178</v>
      </c>
      <c r="E91" s="127">
        <v>0.0739</v>
      </c>
      <c r="F91" s="128">
        <f>ROUND((IF(E42=1%,F16*E91,0)),2)</f>
        <v>0</v>
      </c>
    </row>
    <row r="92" spans="3:6" ht="12.75">
      <c r="C92" s="190"/>
      <c r="D92" s="129" t="s">
        <v>179</v>
      </c>
      <c r="E92" s="130">
        <v>0.076</v>
      </c>
      <c r="F92" s="131">
        <f>ROUND((IF(E42=2%,F16*E92,0)),2)</f>
        <v>0</v>
      </c>
    </row>
    <row r="93" spans="3:6" ht="13.5" thickBot="1">
      <c r="C93" s="191"/>
      <c r="D93" s="132" t="s">
        <v>180</v>
      </c>
      <c r="E93" s="133">
        <v>0.0782</v>
      </c>
      <c r="F93" s="134">
        <f>ROUND((IF(E42=3%,F16*E93,0)),2)</f>
        <v>0</v>
      </c>
    </row>
    <row r="94" spans="3:6" ht="13.5" thickBot="1">
      <c r="C94" s="192" t="s">
        <v>181</v>
      </c>
      <c r="D94" s="193"/>
      <c r="E94" s="194"/>
      <c r="F94" s="135">
        <f>SUM(F88:F93)</f>
        <v>0</v>
      </c>
    </row>
    <row r="95" spans="3:6" ht="12.75">
      <c r="C95" s="195" t="s">
        <v>182</v>
      </c>
      <c r="D95" s="195"/>
      <c r="E95" s="195"/>
      <c r="F95" s="195"/>
    </row>
    <row r="96" spans="3:6" ht="12.75">
      <c r="C96" s="196"/>
      <c r="D96" s="196"/>
      <c r="E96" s="196"/>
      <c r="F96" s="196"/>
    </row>
    <row r="97" spans="3:6" ht="12.75">
      <c r="C97" s="196"/>
      <c r="D97" s="196"/>
      <c r="E97" s="196"/>
      <c r="F97" s="196"/>
    </row>
    <row r="98" spans="3:6" ht="12.75">
      <c r="C98" s="197" t="s">
        <v>194</v>
      </c>
      <c r="D98" s="197"/>
      <c r="E98" s="197"/>
      <c r="F98" s="197"/>
    </row>
    <row r="99" spans="3:6" ht="12.75">
      <c r="C99" s="197"/>
      <c r="D99" s="197"/>
      <c r="E99" s="197"/>
      <c r="F99" s="197"/>
    </row>
  </sheetData>
  <sheetProtection/>
  <mergeCells count="92">
    <mergeCell ref="C86:F86"/>
    <mergeCell ref="C91:C93"/>
    <mergeCell ref="C94:E94"/>
    <mergeCell ref="C95:F97"/>
    <mergeCell ref="C98:F99"/>
    <mergeCell ref="C68:D68"/>
    <mergeCell ref="C75:D75"/>
    <mergeCell ref="C76:D76"/>
    <mergeCell ref="C77:D77"/>
    <mergeCell ref="C78:D78"/>
    <mergeCell ref="B1:F5"/>
    <mergeCell ref="B6:F6"/>
    <mergeCell ref="B7:F7"/>
    <mergeCell ref="B8:F8"/>
    <mergeCell ref="B10:F10"/>
    <mergeCell ref="B9:F9"/>
    <mergeCell ref="B11:E11"/>
    <mergeCell ref="B12:F12"/>
    <mergeCell ref="B13:B16"/>
    <mergeCell ref="C13:E13"/>
    <mergeCell ref="C14:D14"/>
    <mergeCell ref="C15:E15"/>
    <mergeCell ref="C16:E16"/>
    <mergeCell ref="B17:F17"/>
    <mergeCell ref="B18:F18"/>
    <mergeCell ref="B19:B25"/>
    <mergeCell ref="C19:E19"/>
    <mergeCell ref="C20:E20"/>
    <mergeCell ref="C21:E21"/>
    <mergeCell ref="C22:E22"/>
    <mergeCell ref="C23:E23"/>
    <mergeCell ref="C24:E24"/>
    <mergeCell ref="C25:E25"/>
    <mergeCell ref="B26:F26"/>
    <mergeCell ref="B27:F27"/>
    <mergeCell ref="B30:B32"/>
    <mergeCell ref="C30:E30"/>
    <mergeCell ref="C31:E31"/>
    <mergeCell ref="C32:E32"/>
    <mergeCell ref="C28:E28"/>
    <mergeCell ref="C29:E29"/>
    <mergeCell ref="B33:F33"/>
    <mergeCell ref="B34:F34"/>
    <mergeCell ref="B35:F35"/>
    <mergeCell ref="B36:B44"/>
    <mergeCell ref="C36:D36"/>
    <mergeCell ref="C37:D37"/>
    <mergeCell ref="C38:D38"/>
    <mergeCell ref="C39:D39"/>
    <mergeCell ref="C40:D40"/>
    <mergeCell ref="C41:D41"/>
    <mergeCell ref="C42:D42"/>
    <mergeCell ref="C43:D43"/>
    <mergeCell ref="C44:D44"/>
    <mergeCell ref="B45:F45"/>
    <mergeCell ref="B46:B49"/>
    <mergeCell ref="C46:D46"/>
    <mergeCell ref="C47:D47"/>
    <mergeCell ref="C48:E48"/>
    <mergeCell ref="C49:E49"/>
    <mergeCell ref="B50:F50"/>
    <mergeCell ref="B51:B54"/>
    <mergeCell ref="C51:D51"/>
    <mergeCell ref="C52:E52"/>
    <mergeCell ref="C53:E53"/>
    <mergeCell ref="C54:E54"/>
    <mergeCell ref="B55:F55"/>
    <mergeCell ref="B56:B62"/>
    <mergeCell ref="C57:E57"/>
    <mergeCell ref="C58:E58"/>
    <mergeCell ref="C60:E60"/>
    <mergeCell ref="C61:E61"/>
    <mergeCell ref="C62:E62"/>
    <mergeCell ref="B63:F63"/>
    <mergeCell ref="B64:B70"/>
    <mergeCell ref="C64:D64"/>
    <mergeCell ref="C65:D65"/>
    <mergeCell ref="C80:D80"/>
    <mergeCell ref="C66:D66"/>
    <mergeCell ref="C67:D67"/>
    <mergeCell ref="C69:E69"/>
    <mergeCell ref="C70:E70"/>
    <mergeCell ref="C81:E81"/>
    <mergeCell ref="B82:F82"/>
    <mergeCell ref="B83:E83"/>
    <mergeCell ref="B84:F84"/>
    <mergeCell ref="C71:E71"/>
    <mergeCell ref="B72:F72"/>
    <mergeCell ref="B73:F73"/>
    <mergeCell ref="B74:B81"/>
    <mergeCell ref="C74:D74"/>
    <mergeCell ref="C79:D79"/>
  </mergeCells>
  <printOptions/>
  <pageMargins left="0.511811024" right="0.511811024" top="0.787401575" bottom="0.787401575" header="0.31496062" footer="0.31496062"/>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E23"/>
  <sheetViews>
    <sheetView zoomScale="75" zoomScaleNormal="75" zoomScalePageLayoutView="0" workbookViewId="0" topLeftCell="A1">
      <selection activeCell="A1" sqref="A1:F5"/>
    </sheetView>
  </sheetViews>
  <sheetFormatPr defaultColWidth="9.57421875" defaultRowHeight="12.75"/>
  <cols>
    <col min="1" max="1" width="23.57421875" style="0" customWidth="1"/>
    <col min="2" max="2" width="12.00390625" style="0" customWidth="1"/>
    <col min="3" max="3" width="14.140625" style="0" customWidth="1"/>
    <col min="4" max="4" width="13.57421875" style="0" customWidth="1"/>
    <col min="5" max="5" width="15.421875" style="0" customWidth="1"/>
    <col min="6" max="6" width="11.140625" style="0" customWidth="1"/>
    <col min="7" max="7" width="3.28125" style="0" customWidth="1"/>
    <col min="8" max="8" width="20.7109375" style="0" customWidth="1"/>
    <col min="9" max="9" width="9.421875" style="0" customWidth="1"/>
    <col min="10" max="10" width="10.7109375" style="0" customWidth="1"/>
    <col min="11" max="11" width="13.140625" style="0" customWidth="1"/>
    <col min="12" max="12" width="12.57421875" style="0" customWidth="1"/>
    <col min="13" max="13" width="12.8515625" style="0" customWidth="1"/>
    <col min="14" max="14" width="15.140625" style="0" customWidth="1"/>
    <col min="15" max="15" width="18.00390625" style="0" customWidth="1"/>
    <col min="16" max="16" width="3.28125" style="0" customWidth="1"/>
    <col min="17" max="17" width="20.00390625" style="0" customWidth="1"/>
    <col min="18" max="18" width="14.140625" style="0" bestFit="1" customWidth="1"/>
    <col min="19" max="19" width="14.57421875" style="0" customWidth="1"/>
    <col min="20" max="20" width="13.28125" style="0" customWidth="1"/>
    <col min="21" max="21" width="15.00390625" style="0" customWidth="1"/>
    <col min="22" max="22" width="14.7109375" style="0" customWidth="1"/>
    <col min="23" max="23" width="10.140625" style="0" customWidth="1"/>
    <col min="24" max="24" width="12.28125" style="0" customWidth="1"/>
    <col min="25" max="25" width="14.57421875" style="0" customWidth="1"/>
    <col min="26" max="26" width="11.28125" style="0" bestFit="1" customWidth="1"/>
    <col min="27" max="27" width="11.57421875" style="0" bestFit="1" customWidth="1"/>
    <col min="28" max="28" width="19.7109375" style="0" bestFit="1" customWidth="1"/>
  </cols>
  <sheetData>
    <row r="1" spans="1:28" ht="12.75">
      <c r="A1" s="231"/>
      <c r="B1" s="231"/>
      <c r="C1" s="231"/>
      <c r="D1" s="231"/>
      <c r="E1" s="231"/>
      <c r="F1" s="231"/>
      <c r="H1" s="231"/>
      <c r="I1" s="231"/>
      <c r="J1" s="231"/>
      <c r="K1" s="231"/>
      <c r="L1" s="231"/>
      <c r="M1" s="231"/>
      <c r="N1" s="231"/>
      <c r="O1" s="231"/>
      <c r="Q1" s="231"/>
      <c r="R1" s="231"/>
      <c r="S1" s="231"/>
      <c r="T1" s="231"/>
      <c r="U1" s="231"/>
      <c r="V1" s="231"/>
      <c r="W1" s="231"/>
      <c r="X1" s="231"/>
      <c r="Y1" s="231"/>
      <c r="Z1" s="231"/>
      <c r="AA1" s="231"/>
      <c r="AB1" s="231"/>
    </row>
    <row r="2" spans="1:28" ht="12.75">
      <c r="A2" s="231"/>
      <c r="B2" s="231"/>
      <c r="C2" s="231"/>
      <c r="D2" s="231"/>
      <c r="E2" s="231"/>
      <c r="F2" s="231"/>
      <c r="H2" s="231"/>
      <c r="I2" s="231"/>
      <c r="J2" s="231"/>
      <c r="K2" s="231"/>
      <c r="L2" s="231"/>
      <c r="M2" s="231"/>
      <c r="N2" s="231"/>
      <c r="O2" s="231"/>
      <c r="Q2" s="231"/>
      <c r="R2" s="231"/>
      <c r="S2" s="231"/>
      <c r="T2" s="231"/>
      <c r="U2" s="231"/>
      <c r="V2" s="231"/>
      <c r="W2" s="231"/>
      <c r="X2" s="231"/>
      <c r="Y2" s="231"/>
      <c r="Z2" s="231"/>
      <c r="AA2" s="231"/>
      <c r="AB2" s="231"/>
    </row>
    <row r="3" spans="1:28" ht="12.75">
      <c r="A3" s="231"/>
      <c r="B3" s="231"/>
      <c r="C3" s="231"/>
      <c r="D3" s="231"/>
      <c r="E3" s="231"/>
      <c r="F3" s="231"/>
      <c r="H3" s="231"/>
      <c r="I3" s="231"/>
      <c r="J3" s="231"/>
      <c r="K3" s="231"/>
      <c r="L3" s="231"/>
      <c r="M3" s="231"/>
      <c r="N3" s="231"/>
      <c r="O3" s="231"/>
      <c r="Q3" s="231"/>
      <c r="R3" s="231"/>
      <c r="S3" s="231"/>
      <c r="T3" s="231"/>
      <c r="U3" s="231"/>
      <c r="V3" s="231"/>
      <c r="W3" s="231"/>
      <c r="X3" s="231"/>
      <c r="Y3" s="231"/>
      <c r="Z3" s="231"/>
      <c r="AA3" s="231"/>
      <c r="AB3" s="231"/>
    </row>
    <row r="4" spans="1:28" ht="12.75">
      <c r="A4" s="231"/>
      <c r="B4" s="231"/>
      <c r="C4" s="231"/>
      <c r="D4" s="231"/>
      <c r="E4" s="231"/>
      <c r="F4" s="231"/>
      <c r="H4" s="231"/>
      <c r="I4" s="231"/>
      <c r="J4" s="231"/>
      <c r="K4" s="231"/>
      <c r="L4" s="231"/>
      <c r="M4" s="231"/>
      <c r="N4" s="231"/>
      <c r="O4" s="231"/>
      <c r="Q4" s="231"/>
      <c r="R4" s="231"/>
      <c r="S4" s="231"/>
      <c r="T4" s="231"/>
      <c r="U4" s="231"/>
      <c r="V4" s="231"/>
      <c r="W4" s="231"/>
      <c r="X4" s="231"/>
      <c r="Y4" s="231"/>
      <c r="Z4" s="231"/>
      <c r="AA4" s="231"/>
      <c r="AB4" s="231"/>
    </row>
    <row r="5" spans="1:28" s="27" customFormat="1" ht="15.75" customHeight="1">
      <c r="A5" s="231"/>
      <c r="B5" s="231"/>
      <c r="C5" s="231"/>
      <c r="D5" s="231"/>
      <c r="E5" s="231"/>
      <c r="F5" s="231"/>
      <c r="G5"/>
      <c r="H5" s="231"/>
      <c r="I5" s="231"/>
      <c r="J5" s="231"/>
      <c r="K5" s="231"/>
      <c r="L5" s="231"/>
      <c r="M5" s="231"/>
      <c r="N5" s="231"/>
      <c r="O5" s="231"/>
      <c r="P5"/>
      <c r="Q5" s="231"/>
      <c r="R5" s="231"/>
      <c r="S5" s="231"/>
      <c r="T5" s="231"/>
      <c r="U5" s="231"/>
      <c r="V5" s="231"/>
      <c r="W5" s="231"/>
      <c r="X5" s="231"/>
      <c r="Y5" s="231"/>
      <c r="Z5" s="231"/>
      <c r="AA5" s="231"/>
      <c r="AB5" s="231"/>
    </row>
    <row r="6" spans="1:28" s="27" customFormat="1" ht="24" thickBot="1">
      <c r="A6" s="232" t="s">
        <v>86</v>
      </c>
      <c r="B6" s="232"/>
      <c r="C6" s="232"/>
      <c r="D6" s="232"/>
      <c r="E6" s="232"/>
      <c r="F6" s="232"/>
      <c r="G6"/>
      <c r="H6" s="232" t="s">
        <v>87</v>
      </c>
      <c r="I6" s="232"/>
      <c r="J6" s="232"/>
      <c r="K6" s="232"/>
      <c r="L6" s="232"/>
      <c r="M6" s="232"/>
      <c r="N6" s="232"/>
      <c r="O6" s="232"/>
      <c r="P6"/>
      <c r="Q6" s="233" t="s">
        <v>128</v>
      </c>
      <c r="R6" s="233"/>
      <c r="S6" s="233"/>
      <c r="T6" s="233"/>
      <c r="U6" s="233"/>
      <c r="V6" s="233"/>
      <c r="W6" s="233"/>
      <c r="X6" s="233"/>
      <c r="Y6" s="233"/>
      <c r="Z6" s="233"/>
      <c r="AA6" s="233"/>
      <c r="AB6" s="233"/>
    </row>
    <row r="7" spans="1:28" s="27" customFormat="1" ht="25.5" customHeight="1" thickBot="1">
      <c r="A7" s="210" t="s">
        <v>79</v>
      </c>
      <c r="B7" s="238" t="s">
        <v>88</v>
      </c>
      <c r="C7" s="238"/>
      <c r="D7" s="238"/>
      <c r="E7" s="239" t="s">
        <v>89</v>
      </c>
      <c r="F7" s="240"/>
      <c r="H7" s="210" t="s">
        <v>78</v>
      </c>
      <c r="I7" s="222" t="s">
        <v>90</v>
      </c>
      <c r="J7" s="222"/>
      <c r="K7" s="223"/>
      <c r="L7" s="224" t="s">
        <v>91</v>
      </c>
      <c r="M7" s="228" t="s">
        <v>92</v>
      </c>
      <c r="N7" s="229"/>
      <c r="O7" s="230"/>
      <c r="Q7" s="210" t="s">
        <v>93</v>
      </c>
      <c r="R7" s="29" t="s">
        <v>94</v>
      </c>
      <c r="S7" s="213" t="s">
        <v>95</v>
      </c>
      <c r="T7" s="214"/>
      <c r="U7" s="215"/>
      <c r="V7" s="215"/>
      <c r="W7" s="214"/>
      <c r="X7" s="215"/>
      <c r="Y7" s="215"/>
      <c r="Z7" s="214"/>
      <c r="AA7" s="215"/>
      <c r="AB7" s="30"/>
    </row>
    <row r="8" spans="1:28" s="27" customFormat="1" ht="45.75" customHeight="1" thickBot="1">
      <c r="A8" s="236"/>
      <c r="B8" s="31" t="s">
        <v>96</v>
      </c>
      <c r="C8" s="31" t="s">
        <v>97</v>
      </c>
      <c r="D8" s="31" t="s">
        <v>98</v>
      </c>
      <c r="E8" s="31" t="s">
        <v>99</v>
      </c>
      <c r="F8" s="32" t="s">
        <v>100</v>
      </c>
      <c r="H8" s="211"/>
      <c r="I8" s="33" t="s">
        <v>101</v>
      </c>
      <c r="J8" s="33" t="s">
        <v>102</v>
      </c>
      <c r="K8" s="34" t="s">
        <v>103</v>
      </c>
      <c r="L8" s="225"/>
      <c r="M8" s="33" t="s">
        <v>104</v>
      </c>
      <c r="N8" s="33" t="s">
        <v>105</v>
      </c>
      <c r="O8" s="35" t="s">
        <v>106</v>
      </c>
      <c r="Q8" s="211"/>
      <c r="R8" s="36" t="s">
        <v>107</v>
      </c>
      <c r="S8" s="226" t="s">
        <v>108</v>
      </c>
      <c r="T8" s="33" t="s">
        <v>109</v>
      </c>
      <c r="U8" s="216" t="s">
        <v>110</v>
      </c>
      <c r="V8" s="218" t="s">
        <v>111</v>
      </c>
      <c r="W8" s="33" t="s">
        <v>112</v>
      </c>
      <c r="X8" s="216" t="s">
        <v>113</v>
      </c>
      <c r="Y8" s="218" t="s">
        <v>114</v>
      </c>
      <c r="Z8" s="33" t="s">
        <v>115</v>
      </c>
      <c r="AA8" s="216" t="s">
        <v>116</v>
      </c>
      <c r="AB8" s="200" t="s">
        <v>117</v>
      </c>
    </row>
    <row r="9" spans="1:28" ht="17.25" thickBot="1">
      <c r="A9" s="237"/>
      <c r="B9" s="37" t="s">
        <v>80</v>
      </c>
      <c r="C9" s="37" t="s">
        <v>118</v>
      </c>
      <c r="D9" s="37" t="s">
        <v>119</v>
      </c>
      <c r="E9" s="37" t="s">
        <v>120</v>
      </c>
      <c r="F9" s="38" t="s">
        <v>121</v>
      </c>
      <c r="H9" s="212"/>
      <c r="I9" s="39" t="s">
        <v>118</v>
      </c>
      <c r="J9" s="39" t="s">
        <v>118</v>
      </c>
      <c r="K9" s="40" t="s">
        <v>122</v>
      </c>
      <c r="L9" s="39" t="s">
        <v>123</v>
      </c>
      <c r="M9" s="39" t="s">
        <v>124</v>
      </c>
      <c r="N9" s="39"/>
      <c r="O9" s="41" t="s">
        <v>125</v>
      </c>
      <c r="Q9" s="212"/>
      <c r="R9" s="42" t="s">
        <v>126</v>
      </c>
      <c r="S9" s="227"/>
      <c r="T9" s="43" t="s">
        <v>127</v>
      </c>
      <c r="U9" s="217"/>
      <c r="V9" s="219"/>
      <c r="W9" s="43" t="s">
        <v>127</v>
      </c>
      <c r="X9" s="217"/>
      <c r="Y9" s="219"/>
      <c r="Z9" s="43" t="s">
        <v>127</v>
      </c>
      <c r="AA9" s="217"/>
      <c r="AB9" s="201"/>
    </row>
    <row r="10" spans="1:28" s="27" customFormat="1" ht="12.75">
      <c r="A10" s="44"/>
      <c r="B10" s="44"/>
      <c r="C10" s="44"/>
      <c r="D10" s="44"/>
      <c r="E10" s="44"/>
      <c r="F10" s="44"/>
      <c r="Q10"/>
      <c r="R10"/>
      <c r="S10"/>
      <c r="T10"/>
      <c r="U10"/>
      <c r="V10"/>
      <c r="W10"/>
      <c r="X10"/>
      <c r="Y10"/>
      <c r="Z10"/>
      <c r="AA10"/>
      <c r="AB10"/>
    </row>
    <row r="11" spans="1:28" s="27" customFormat="1" ht="12.75">
      <c r="A11" s="146" t="s">
        <v>85</v>
      </c>
      <c r="B11" s="45">
        <v>44</v>
      </c>
      <c r="C11" s="46">
        <v>4.3452</v>
      </c>
      <c r="D11" s="47">
        <f>1/(B11*C11)</f>
        <v>0.005230431908145246</v>
      </c>
      <c r="E11" s="48">
        <f>'Custo Mão de Obra Residente'!F83</f>
        <v>0</v>
      </c>
      <c r="F11" s="48">
        <f>+E11*D11</f>
        <v>0</v>
      </c>
      <c r="H11" s="49" t="str">
        <f>A11</f>
        <v>Técnico de Manutenção</v>
      </c>
      <c r="I11" s="50">
        <v>44</v>
      </c>
      <c r="J11" s="51">
        <v>4.3452</v>
      </c>
      <c r="K11" s="51">
        <f>+J11*I11</f>
        <v>191.18880000000001</v>
      </c>
      <c r="L11" s="48">
        <f>+F11</f>
        <v>0</v>
      </c>
      <c r="M11" s="52">
        <f>+K11*L11</f>
        <v>0</v>
      </c>
      <c r="N11" s="53">
        <v>1</v>
      </c>
      <c r="O11" s="54">
        <f>+M11*N11</f>
        <v>0</v>
      </c>
      <c r="Q11" s="55" t="str">
        <f>H11</f>
        <v>Técnico de Manutenção</v>
      </c>
      <c r="R11" s="56">
        <v>144</v>
      </c>
      <c r="S11" s="107">
        <v>0</v>
      </c>
      <c r="T11" s="48">
        <f>ROUND((F11*(1+S11)),2)</f>
        <v>0</v>
      </c>
      <c r="U11" s="57">
        <f>(R11/3)*T11</f>
        <v>0</v>
      </c>
      <c r="V11" s="107">
        <v>0</v>
      </c>
      <c r="W11" s="57">
        <f>ROUND((F11*(1+V11)),2)</f>
        <v>0</v>
      </c>
      <c r="X11" s="57">
        <f>(R11/3)*W11</f>
        <v>0</v>
      </c>
      <c r="Y11" s="107">
        <v>0</v>
      </c>
      <c r="Z11" s="57">
        <f>ROUND((F11*(1+Y11)),2)</f>
        <v>0</v>
      </c>
      <c r="AA11" s="57">
        <f>(R11/3)*Z11</f>
        <v>0</v>
      </c>
      <c r="AB11" s="58">
        <f>U11+X11+AA11</f>
        <v>0</v>
      </c>
    </row>
    <row r="12" spans="1:28" s="27" customFormat="1" ht="16.5" thickBot="1">
      <c r="A12" s="235" t="s">
        <v>159</v>
      </c>
      <c r="B12" s="235"/>
      <c r="C12" s="235"/>
      <c r="D12" s="235"/>
      <c r="E12" s="234" t="s">
        <v>158</v>
      </c>
      <c r="F12" s="234"/>
      <c r="H12" s="234" t="s">
        <v>153</v>
      </c>
      <c r="I12" s="234"/>
      <c r="J12" s="234"/>
      <c r="K12" s="234"/>
      <c r="L12" s="234"/>
      <c r="M12" s="234"/>
      <c r="N12" s="234"/>
      <c r="O12" s="234"/>
      <c r="Q12" s="234" t="s">
        <v>154</v>
      </c>
      <c r="R12" s="234"/>
      <c r="S12" s="108" t="s">
        <v>157</v>
      </c>
      <c r="T12" s="234" t="s">
        <v>155</v>
      </c>
      <c r="U12" s="234"/>
      <c r="V12" s="108" t="s">
        <v>157</v>
      </c>
      <c r="W12" s="234" t="s">
        <v>156</v>
      </c>
      <c r="X12" s="234"/>
      <c r="Y12" s="108" t="s">
        <v>157</v>
      </c>
      <c r="Z12" s="44"/>
      <c r="AA12" s="44"/>
      <c r="AB12" s="57"/>
    </row>
    <row r="13" spans="1:28" s="27" customFormat="1" ht="16.5" thickBot="1" thickTop="1">
      <c r="A13" s="44"/>
      <c r="B13" s="44"/>
      <c r="C13" s="44"/>
      <c r="D13" s="44"/>
      <c r="E13" s="44"/>
      <c r="F13" s="44"/>
      <c r="I13"/>
      <c r="J13" s="202" t="s">
        <v>81</v>
      </c>
      <c r="K13" s="202"/>
      <c r="L13" s="202"/>
      <c r="M13" s="202"/>
      <c r="N13" s="202"/>
      <c r="O13" s="61">
        <f>O11</f>
        <v>0</v>
      </c>
      <c r="Q13" s="60"/>
      <c r="R13" s="60"/>
      <c r="S13" s="60"/>
      <c r="T13" s="62"/>
      <c r="U13" s="60"/>
      <c r="V13" s="60"/>
      <c r="W13" s="202" t="s">
        <v>139</v>
      </c>
      <c r="X13" s="202"/>
      <c r="Y13" s="202"/>
      <c r="Z13" s="202"/>
      <c r="AA13" s="202"/>
      <c r="AB13" s="61">
        <f>AB11/12</f>
        <v>0</v>
      </c>
    </row>
    <row r="14" spans="1:28" s="27" customFormat="1" ht="14.25" thickBot="1" thickTop="1">
      <c r="A14" s="44"/>
      <c r="B14" s="44"/>
      <c r="C14" s="44"/>
      <c r="D14" s="44"/>
      <c r="E14" s="44"/>
      <c r="F14" s="44"/>
      <c r="I14"/>
      <c r="J14"/>
      <c r="K14"/>
      <c r="L14"/>
      <c r="M14"/>
      <c r="N14"/>
      <c r="O14"/>
      <c r="Q14" s="60"/>
      <c r="R14" s="60"/>
      <c r="S14" s="60"/>
      <c r="T14" s="60"/>
      <c r="U14" s="60"/>
      <c r="V14" s="60"/>
      <c r="W14"/>
      <c r="X14"/>
      <c r="Y14"/>
      <c r="Z14"/>
      <c r="AA14"/>
      <c r="AB14"/>
    </row>
    <row r="15" spans="1:28" s="27" customFormat="1" ht="16.5" thickBot="1" thickTop="1">
      <c r="A15" s="44"/>
      <c r="B15" s="44"/>
      <c r="C15" s="44"/>
      <c r="D15" s="44"/>
      <c r="E15" s="44"/>
      <c r="F15" s="44"/>
      <c r="I15" s="8"/>
      <c r="J15" s="203" t="s">
        <v>82</v>
      </c>
      <c r="K15" s="203"/>
      <c r="L15" s="203"/>
      <c r="M15" s="203"/>
      <c r="N15" s="203"/>
      <c r="O15" s="23">
        <f>O13*12</f>
        <v>0</v>
      </c>
      <c r="T15" s="62"/>
      <c r="U15" s="62"/>
      <c r="V15" s="62"/>
      <c r="W15" s="203" t="s">
        <v>140</v>
      </c>
      <c r="X15" s="203"/>
      <c r="Y15" s="203"/>
      <c r="Z15" s="203"/>
      <c r="AA15" s="203"/>
      <c r="AB15" s="23">
        <f>AB11</f>
        <v>0</v>
      </c>
    </row>
    <row r="16" spans="1:27" s="27" customFormat="1" ht="17.25" thickBot="1" thickTop="1">
      <c r="A16" s="44"/>
      <c r="B16" s="44"/>
      <c r="C16" s="44"/>
      <c r="D16" s="44"/>
      <c r="E16" s="44"/>
      <c r="F16" s="44"/>
      <c r="I16"/>
      <c r="J16"/>
      <c r="K16"/>
      <c r="L16"/>
      <c r="M16"/>
      <c r="N16"/>
      <c r="O16"/>
      <c r="Y16" s="63"/>
      <c r="Z16" s="64"/>
      <c r="AA16" s="64"/>
    </row>
    <row r="17" spans="1:31" s="27" customFormat="1" ht="15" customHeight="1">
      <c r="A17" s="44"/>
      <c r="B17" s="44"/>
      <c r="C17" s="44"/>
      <c r="D17" s="44"/>
      <c r="E17" s="44"/>
      <c r="F17" s="44"/>
      <c r="I17"/>
      <c r="J17"/>
      <c r="K17"/>
      <c r="L17"/>
      <c r="M17"/>
      <c r="N17"/>
      <c r="O17"/>
      <c r="V17" s="204" t="s">
        <v>144</v>
      </c>
      <c r="W17" s="205"/>
      <c r="X17" s="205"/>
      <c r="Y17" s="205"/>
      <c r="Z17" s="205"/>
      <c r="AA17" s="205"/>
      <c r="AB17" s="206"/>
      <c r="AC17" s="63"/>
      <c r="AD17" s="64"/>
      <c r="AE17" s="64"/>
    </row>
    <row r="18" spans="1:31" s="27" customFormat="1" ht="15" customHeight="1">
      <c r="A18" s="44"/>
      <c r="B18" s="44"/>
      <c r="C18" s="44"/>
      <c r="D18" s="44"/>
      <c r="E18" s="44"/>
      <c r="F18" s="44"/>
      <c r="J18"/>
      <c r="K18"/>
      <c r="L18"/>
      <c r="M18"/>
      <c r="N18"/>
      <c r="O18"/>
      <c r="U18" s="65"/>
      <c r="V18" s="207"/>
      <c r="W18" s="208"/>
      <c r="X18" s="208"/>
      <c r="Y18" s="208"/>
      <c r="Z18" s="208"/>
      <c r="AA18" s="208"/>
      <c r="AB18" s="209"/>
      <c r="AC18" s="66"/>
      <c r="AD18" s="28"/>
      <c r="AE18" s="28"/>
    </row>
    <row r="19" spans="1:31" s="27" customFormat="1" ht="41.25" customHeight="1">
      <c r="A19" s="44"/>
      <c r="B19" s="44"/>
      <c r="C19" s="44"/>
      <c r="D19" s="44"/>
      <c r="E19" s="44"/>
      <c r="F19" s="44"/>
      <c r="J19"/>
      <c r="K19"/>
      <c r="L19"/>
      <c r="M19"/>
      <c r="N19"/>
      <c r="O19"/>
      <c r="Q19" s="150"/>
      <c r="U19" s="65"/>
      <c r="V19" s="220" t="s">
        <v>142</v>
      </c>
      <c r="W19" s="221"/>
      <c r="X19" s="221"/>
      <c r="Y19" s="221"/>
      <c r="Z19" s="221"/>
      <c r="AA19" s="221"/>
      <c r="AB19" s="102">
        <f>O13+AB13</f>
        <v>0</v>
      </c>
      <c r="AC19" s="66"/>
      <c r="AD19" s="28"/>
      <c r="AE19" s="28"/>
    </row>
    <row r="20" spans="1:28" s="27" customFormat="1" ht="41.25" customHeight="1" thickBot="1">
      <c r="A20" s="44"/>
      <c r="B20" s="44"/>
      <c r="C20" s="44"/>
      <c r="D20" s="44"/>
      <c r="E20" s="44"/>
      <c r="F20" s="44"/>
      <c r="J20"/>
      <c r="K20"/>
      <c r="L20"/>
      <c r="M20"/>
      <c r="N20"/>
      <c r="O20"/>
      <c r="Q20" s="65"/>
      <c r="R20"/>
      <c r="S20" s="149"/>
      <c r="T20"/>
      <c r="U20"/>
      <c r="V20" s="198" t="s">
        <v>143</v>
      </c>
      <c r="W20" s="199"/>
      <c r="X20" s="199"/>
      <c r="Y20" s="199"/>
      <c r="Z20" s="199"/>
      <c r="AA20" s="199"/>
      <c r="AB20" s="103">
        <f>O15+AB15</f>
        <v>0</v>
      </c>
    </row>
    <row r="21" spans="1:24" s="27" customFormat="1" ht="12.75">
      <c r="A21" s="44"/>
      <c r="B21" s="44"/>
      <c r="C21" s="44"/>
      <c r="D21" s="44"/>
      <c r="E21" s="44"/>
      <c r="F21" s="44"/>
      <c r="G21" s="59"/>
      <c r="J21"/>
      <c r="K21"/>
      <c r="L21"/>
      <c r="M21"/>
      <c r="N21"/>
      <c r="O21"/>
      <c r="P21" s="59"/>
      <c r="R21" s="67"/>
      <c r="S21" s="67"/>
      <c r="T21" s="55"/>
      <c r="U21" s="55"/>
      <c r="V21" s="55"/>
      <c r="W21" s="68"/>
      <c r="X21" s="68"/>
    </row>
    <row r="22" spans="1:28" s="27" customFormat="1" ht="12.75">
      <c r="A22" s="44"/>
      <c r="B22" s="44"/>
      <c r="C22" s="44"/>
      <c r="D22" s="44"/>
      <c r="E22" s="44"/>
      <c r="F22" s="44"/>
      <c r="J22"/>
      <c r="K22"/>
      <c r="L22"/>
      <c r="M22"/>
      <c r="N22"/>
      <c r="O22"/>
      <c r="Q22" s="50"/>
      <c r="R22"/>
      <c r="S22"/>
      <c r="T22"/>
      <c r="U22"/>
      <c r="V22"/>
      <c r="W22"/>
      <c r="X22"/>
      <c r="Y22"/>
      <c r="Z22"/>
      <c r="AA22"/>
      <c r="AB22"/>
    </row>
    <row r="23" spans="1:28" s="27" customFormat="1" ht="12.75">
      <c r="A23" s="44"/>
      <c r="B23" s="44"/>
      <c r="C23" s="44"/>
      <c r="D23" s="44"/>
      <c r="E23" s="44"/>
      <c r="F23" s="44"/>
      <c r="G23" s="55"/>
      <c r="J23"/>
      <c r="K23"/>
      <c r="L23"/>
      <c r="M23"/>
      <c r="N23"/>
      <c r="O23"/>
      <c r="P23" s="55"/>
      <c r="Q23"/>
      <c r="R23"/>
      <c r="S23"/>
      <c r="T23"/>
      <c r="U23"/>
      <c r="V23"/>
      <c r="W23"/>
      <c r="X23"/>
      <c r="Y23"/>
      <c r="Z23"/>
      <c r="AA23"/>
      <c r="AB23"/>
    </row>
  </sheetData>
  <sheetProtection/>
  <mergeCells count="35">
    <mergeCell ref="Q12:R12"/>
    <mergeCell ref="T12:U12"/>
    <mergeCell ref="W12:X12"/>
    <mergeCell ref="A12:D12"/>
    <mergeCell ref="E12:F12"/>
    <mergeCell ref="A7:A9"/>
    <mergeCell ref="B7:D7"/>
    <mergeCell ref="E7:F7"/>
    <mergeCell ref="H12:O12"/>
    <mergeCell ref="Q1:AB5"/>
    <mergeCell ref="A6:F6"/>
    <mergeCell ref="H6:O6"/>
    <mergeCell ref="Q6:AB6"/>
    <mergeCell ref="A1:F5"/>
    <mergeCell ref="H1:O5"/>
    <mergeCell ref="W13:AA13"/>
    <mergeCell ref="W15:AA15"/>
    <mergeCell ref="V19:AA19"/>
    <mergeCell ref="H7:H9"/>
    <mergeCell ref="I7:K7"/>
    <mergeCell ref="L7:L8"/>
    <mergeCell ref="S8:S9"/>
    <mergeCell ref="U8:U9"/>
    <mergeCell ref="V8:V9"/>
    <mergeCell ref="M7:O7"/>
    <mergeCell ref="V20:AA20"/>
    <mergeCell ref="AB8:AB9"/>
    <mergeCell ref="J13:N13"/>
    <mergeCell ref="J15:N15"/>
    <mergeCell ref="V17:AB18"/>
    <mergeCell ref="Q7:Q9"/>
    <mergeCell ref="S7:AA7"/>
    <mergeCell ref="X8:X9"/>
    <mergeCell ref="Y8:Y9"/>
    <mergeCell ref="AA8:AA9"/>
  </mergeCells>
  <printOptions/>
  <pageMargins left="0.511811024" right="0.511811024" top="0.787401575" bottom="0.787401575" header="0.31496062" footer="0.31496062"/>
  <pageSetup fitToHeight="1" fitToWidth="1" horizontalDpi="600" verticalDpi="600" orientation="portrait" paperSize="9" scale="4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4" sqref="A14:E14"/>
    </sheetView>
  </sheetViews>
  <sheetFormatPr defaultColWidth="9.140625" defaultRowHeight="12.75"/>
  <cols>
    <col min="1" max="1" width="18.7109375" style="0" customWidth="1"/>
    <col min="2" max="2" width="63.7109375" style="0" customWidth="1"/>
    <col min="3" max="3" width="7.28125" style="0" customWidth="1"/>
    <col min="4" max="4" width="18.140625" style="0" bestFit="1" customWidth="1"/>
    <col min="5" max="5" width="24.57421875" style="0" bestFit="1" customWidth="1"/>
    <col min="6" max="6" width="9.140625" style="110" customWidth="1"/>
  </cols>
  <sheetData>
    <row r="1" ht="12.75">
      <c r="D1" s="149"/>
    </row>
    <row r="2" ht="12.75"/>
    <row r="3" ht="12.75">
      <c r="E3" s="149"/>
    </row>
    <row r="4" ht="12.75"/>
    <row r="5" spans="1:5" ht="15.75">
      <c r="A5" s="261" t="s">
        <v>196</v>
      </c>
      <c r="B5" s="261"/>
      <c r="C5" s="261"/>
      <c r="D5" s="261"/>
      <c r="E5" s="261"/>
    </row>
    <row r="6" ht="13.5" thickBot="1"/>
    <row r="7" spans="1:5" ht="16.5" thickTop="1">
      <c r="A7" s="262" t="s">
        <v>71</v>
      </c>
      <c r="B7" s="263"/>
      <c r="C7" s="263"/>
      <c r="D7" s="263"/>
      <c r="E7" s="264"/>
    </row>
    <row r="8" spans="1:5" ht="12.75">
      <c r="A8" s="265" t="s">
        <v>197</v>
      </c>
      <c r="B8" s="176"/>
      <c r="C8" s="176"/>
      <c r="D8" s="176"/>
      <c r="E8" s="266"/>
    </row>
    <row r="9" spans="1:5" ht="13.5" thickBot="1">
      <c r="A9" s="267" t="s">
        <v>148</v>
      </c>
      <c r="B9" s="268"/>
      <c r="C9" s="268"/>
      <c r="D9" s="268"/>
      <c r="E9" s="269"/>
    </row>
    <row r="10" spans="1:5" ht="7.5" customHeight="1" thickBot="1" thickTop="1">
      <c r="A10" s="270"/>
      <c r="B10" s="256"/>
      <c r="C10" s="256"/>
      <c r="D10" s="271"/>
      <c r="E10" s="272"/>
    </row>
    <row r="11" spans="1:5" ht="13.5" customHeight="1" thickBot="1" thickTop="1">
      <c r="A11" s="254"/>
      <c r="B11" s="255"/>
      <c r="C11" s="255"/>
      <c r="D11" s="69" t="s">
        <v>130</v>
      </c>
      <c r="E11" s="70" t="s">
        <v>168</v>
      </c>
    </row>
    <row r="12" spans="1:5" ht="7.5" customHeight="1" thickBot="1" thickTop="1">
      <c r="A12" s="254"/>
      <c r="B12" s="255"/>
      <c r="C12" s="255"/>
      <c r="D12" s="256"/>
      <c r="E12" s="257"/>
    </row>
    <row r="13" spans="1:5" ht="13.5" thickBot="1">
      <c r="A13" s="71" t="s">
        <v>131</v>
      </c>
      <c r="B13" s="258" t="s">
        <v>132</v>
      </c>
      <c r="C13" s="258"/>
      <c r="D13" s="72">
        <v>0</v>
      </c>
      <c r="E13" s="73">
        <f>D13*40</f>
        <v>0</v>
      </c>
    </row>
    <row r="14" spans="1:5" ht="7.5" customHeight="1" thickBot="1">
      <c r="A14" s="254"/>
      <c r="B14" s="255"/>
      <c r="C14" s="255"/>
      <c r="D14" s="255"/>
      <c r="E14" s="259"/>
    </row>
    <row r="15" spans="1:5" ht="27" customHeight="1" thickBot="1">
      <c r="A15" s="71" t="s">
        <v>133</v>
      </c>
      <c r="B15" s="260" t="s">
        <v>134</v>
      </c>
      <c r="C15" s="258"/>
      <c r="D15" s="72">
        <v>0</v>
      </c>
      <c r="E15" s="73">
        <f>D15*40</f>
        <v>0</v>
      </c>
    </row>
    <row r="16" spans="1:5" ht="7.5" customHeight="1" thickBot="1">
      <c r="A16" s="254"/>
      <c r="B16" s="255"/>
      <c r="C16" s="255"/>
      <c r="D16" s="255"/>
      <c r="E16" s="259"/>
    </row>
    <row r="17" spans="1:5" ht="39" thickBot="1">
      <c r="A17" s="74" t="s">
        <v>135</v>
      </c>
      <c r="B17" s="260" t="s">
        <v>166</v>
      </c>
      <c r="C17" s="258"/>
      <c r="D17" s="72">
        <v>0</v>
      </c>
      <c r="E17" s="73">
        <f>D17*40</f>
        <v>0</v>
      </c>
    </row>
    <row r="18" spans="1:5" ht="7.5" customHeight="1" thickBot="1">
      <c r="A18" s="75"/>
      <c r="B18" s="8"/>
      <c r="C18" s="8"/>
      <c r="D18" s="8"/>
      <c r="E18" s="76"/>
    </row>
    <row r="19" spans="1:5" ht="12.75">
      <c r="A19" s="246" t="s">
        <v>65</v>
      </c>
      <c r="B19" s="247"/>
      <c r="C19" s="77">
        <v>0</v>
      </c>
      <c r="D19" s="78">
        <f>D26*C19</f>
        <v>0</v>
      </c>
      <c r="E19" s="78">
        <f>D19*40</f>
        <v>0</v>
      </c>
    </row>
    <row r="20" spans="1:5" ht="12.75">
      <c r="A20" s="248" t="s">
        <v>66</v>
      </c>
      <c r="B20" s="249"/>
      <c r="C20" s="79">
        <v>0</v>
      </c>
      <c r="D20" s="80">
        <f>D26*C20</f>
        <v>0</v>
      </c>
      <c r="E20" s="80">
        <f>D20*40</f>
        <v>0</v>
      </c>
    </row>
    <row r="21" spans="1:5" ht="12.75">
      <c r="A21" s="248" t="s">
        <v>67</v>
      </c>
      <c r="B21" s="249"/>
      <c r="C21" s="79">
        <v>0</v>
      </c>
      <c r="D21" s="80">
        <f>D26*C21</f>
        <v>0</v>
      </c>
      <c r="E21" s="80">
        <f>D21*40</f>
        <v>0</v>
      </c>
    </row>
    <row r="22" spans="1:5" ht="12.75">
      <c r="A22" s="248" t="s">
        <v>68</v>
      </c>
      <c r="B22" s="249"/>
      <c r="C22" s="79">
        <v>0</v>
      </c>
      <c r="D22" s="81">
        <f>IF(ISERR(C22*D26),0,C22*D26)</f>
        <v>0</v>
      </c>
      <c r="E22" s="81">
        <f>D22*180</f>
        <v>0</v>
      </c>
    </row>
    <row r="23" spans="1:5" ht="12.75">
      <c r="A23" s="250" t="s">
        <v>69</v>
      </c>
      <c r="B23" s="251"/>
      <c r="C23" s="82">
        <f>SUM(C19:C22)</f>
        <v>0</v>
      </c>
      <c r="D23" s="83"/>
      <c r="E23" s="84"/>
    </row>
    <row r="24" spans="1:5" ht="13.5" thickBot="1">
      <c r="A24" s="252" t="s">
        <v>74</v>
      </c>
      <c r="B24" s="253"/>
      <c r="C24" s="85">
        <v>0</v>
      </c>
      <c r="D24" s="86">
        <f>(D13+D15+D17)*C24</f>
        <v>0</v>
      </c>
      <c r="E24" s="86">
        <f>D24*40</f>
        <v>0</v>
      </c>
    </row>
    <row r="25" spans="1:5" ht="7.5" customHeight="1" thickBot="1">
      <c r="A25" s="75"/>
      <c r="B25" s="8"/>
      <c r="C25" s="8"/>
      <c r="D25" s="8"/>
      <c r="E25" s="76"/>
    </row>
    <row r="26" spans="1:5" ht="17.25" thickBot="1" thickTop="1">
      <c r="A26" s="241" t="s">
        <v>167</v>
      </c>
      <c r="B26" s="242"/>
      <c r="C26" s="243"/>
      <c r="D26" s="87">
        <f>ROUND(((D13+D15+D17+D24)/(1-C23)),2)</f>
        <v>0</v>
      </c>
      <c r="E26" s="88">
        <f>D26*40</f>
        <v>0</v>
      </c>
    </row>
    <row r="27" spans="1:5" ht="13.5" thickTop="1">
      <c r="A27" s="244" t="s">
        <v>136</v>
      </c>
      <c r="B27" s="245"/>
      <c r="C27" s="245"/>
      <c r="D27" s="245"/>
      <c r="E27" s="245"/>
    </row>
    <row r="33" ht="12.75">
      <c r="G33">
        <f>60-6.92</f>
        <v>53.08</v>
      </c>
    </row>
  </sheetData>
  <sheetProtection/>
  <mergeCells count="20">
    <mergeCell ref="A5:E5"/>
    <mergeCell ref="A7:E7"/>
    <mergeCell ref="A8:E8"/>
    <mergeCell ref="A9:E9"/>
    <mergeCell ref="A10:E10"/>
    <mergeCell ref="A11:C11"/>
    <mergeCell ref="A12:E12"/>
    <mergeCell ref="B13:C13"/>
    <mergeCell ref="A14:E14"/>
    <mergeCell ref="B15:C15"/>
    <mergeCell ref="A16:E16"/>
    <mergeCell ref="B17:C17"/>
    <mergeCell ref="A26:C26"/>
    <mergeCell ref="A27:E27"/>
    <mergeCell ref="A19:B19"/>
    <mergeCell ref="A20:B20"/>
    <mergeCell ref="A21:B21"/>
    <mergeCell ref="A22:B22"/>
    <mergeCell ref="A23:B23"/>
    <mergeCell ref="A24:B24"/>
  </mergeCells>
  <printOptions/>
  <pageMargins left="0.511811024" right="0.511811024" top="0.787401575" bottom="0.787401575" header="0.31496062" footer="0.31496062"/>
  <pageSetup fitToHeight="1" fitToWidth="1" horizontalDpi="600" verticalDpi="600" orientation="portrait"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G33"/>
  <sheetViews>
    <sheetView zoomScalePageLayoutView="0" workbookViewId="0" topLeftCell="A1">
      <selection activeCell="A1" sqref="A1"/>
    </sheetView>
  </sheetViews>
  <sheetFormatPr defaultColWidth="9.140625" defaultRowHeight="12.75"/>
  <cols>
    <col min="1" max="1" width="18.7109375" style="0" customWidth="1"/>
    <col min="2" max="2" width="63.7109375" style="0" customWidth="1"/>
    <col min="3" max="3" width="7.28125" style="0" customWidth="1"/>
    <col min="4" max="4" width="18.140625" style="0" bestFit="1" customWidth="1"/>
    <col min="5" max="5" width="30.00390625" style="0" bestFit="1" customWidth="1"/>
    <col min="6" max="6" width="9.140625" style="110" customWidth="1"/>
    <col min="7" max="7" width="12.140625" style="0" bestFit="1" customWidth="1"/>
  </cols>
  <sheetData>
    <row r="1" ht="12.75"/>
    <row r="2" ht="12.75"/>
    <row r="3" spans="5:7" ht="12.75">
      <c r="E3" s="149"/>
      <c r="G3" s="149"/>
    </row>
    <row r="4" ht="12.75"/>
    <row r="5" spans="1:5" ht="15.75">
      <c r="A5" s="261" t="s">
        <v>129</v>
      </c>
      <c r="B5" s="261"/>
      <c r="C5" s="261"/>
      <c r="D5" s="261"/>
      <c r="E5" s="261"/>
    </row>
    <row r="6" ht="13.5" thickBot="1"/>
    <row r="7" spans="1:5" ht="16.5" thickTop="1">
      <c r="A7" s="262" t="s">
        <v>71</v>
      </c>
      <c r="B7" s="263"/>
      <c r="C7" s="263"/>
      <c r="D7" s="263"/>
      <c r="E7" s="264"/>
    </row>
    <row r="8" spans="1:5" ht="12.75">
      <c r="A8" s="265" t="s">
        <v>147</v>
      </c>
      <c r="B8" s="176"/>
      <c r="C8" s="176"/>
      <c r="D8" s="176"/>
      <c r="E8" s="266"/>
    </row>
    <row r="9" spans="1:5" ht="13.5" thickBot="1">
      <c r="A9" s="267" t="s">
        <v>148</v>
      </c>
      <c r="B9" s="268"/>
      <c r="C9" s="268"/>
      <c r="D9" s="268"/>
      <c r="E9" s="269"/>
    </row>
    <row r="10" spans="1:5" ht="7.5" customHeight="1" thickBot="1" thickTop="1">
      <c r="A10" s="270"/>
      <c r="B10" s="256"/>
      <c r="C10" s="256"/>
      <c r="D10" s="271"/>
      <c r="E10" s="272"/>
    </row>
    <row r="11" spans="1:5" ht="13.5" customHeight="1" thickBot="1" thickTop="1">
      <c r="A11" s="254"/>
      <c r="B11" s="255"/>
      <c r="C11" s="255"/>
      <c r="D11" s="69" t="s">
        <v>130</v>
      </c>
      <c r="E11" s="70" t="s">
        <v>151</v>
      </c>
    </row>
    <row r="12" spans="1:5" ht="7.5" customHeight="1" thickBot="1" thickTop="1">
      <c r="A12" s="254"/>
      <c r="B12" s="255"/>
      <c r="C12" s="255"/>
      <c r="D12" s="256"/>
      <c r="E12" s="257"/>
    </row>
    <row r="13" spans="1:5" ht="13.5" thickBot="1">
      <c r="A13" s="71" t="s">
        <v>131</v>
      </c>
      <c r="B13" s="258" t="s">
        <v>132</v>
      </c>
      <c r="C13" s="258"/>
      <c r="D13" s="72">
        <v>0</v>
      </c>
      <c r="E13" s="73">
        <f>D13*180</f>
        <v>0</v>
      </c>
    </row>
    <row r="14" spans="1:5" ht="7.5" customHeight="1" thickBot="1">
      <c r="A14" s="254"/>
      <c r="B14" s="255"/>
      <c r="C14" s="255"/>
      <c r="D14" s="255"/>
      <c r="E14" s="259"/>
    </row>
    <row r="15" spans="1:5" ht="27" customHeight="1" thickBot="1">
      <c r="A15" s="71" t="s">
        <v>133</v>
      </c>
      <c r="B15" s="260" t="s">
        <v>134</v>
      </c>
      <c r="C15" s="258"/>
      <c r="D15" s="72">
        <v>0</v>
      </c>
      <c r="E15" s="73">
        <f>D15*180</f>
        <v>0</v>
      </c>
    </row>
    <row r="16" spans="1:5" ht="7.5" customHeight="1" thickBot="1">
      <c r="A16" s="254"/>
      <c r="B16" s="255"/>
      <c r="C16" s="255"/>
      <c r="D16" s="255"/>
      <c r="E16" s="259"/>
    </row>
    <row r="17" spans="1:5" ht="39" thickBot="1">
      <c r="A17" s="74" t="s">
        <v>135</v>
      </c>
      <c r="B17" s="260" t="s">
        <v>166</v>
      </c>
      <c r="C17" s="258"/>
      <c r="D17" s="72">
        <v>0</v>
      </c>
      <c r="E17" s="73">
        <f>D17*180</f>
        <v>0</v>
      </c>
    </row>
    <row r="18" spans="1:5" ht="7.5" customHeight="1" thickBot="1">
      <c r="A18" s="75"/>
      <c r="B18" s="8"/>
      <c r="C18" s="8"/>
      <c r="D18" s="8"/>
      <c r="E18" s="76"/>
    </row>
    <row r="19" spans="1:5" ht="12.75">
      <c r="A19" s="246" t="s">
        <v>65</v>
      </c>
      <c r="B19" s="247"/>
      <c r="C19" s="77">
        <v>0</v>
      </c>
      <c r="D19" s="78">
        <f>D26*C19</f>
        <v>0</v>
      </c>
      <c r="E19" s="78">
        <f>D19*180</f>
        <v>0</v>
      </c>
    </row>
    <row r="20" spans="1:5" ht="12.75">
      <c r="A20" s="248" t="s">
        <v>66</v>
      </c>
      <c r="B20" s="249"/>
      <c r="C20" s="79">
        <v>0</v>
      </c>
      <c r="D20" s="80">
        <f>D26*C20</f>
        <v>0</v>
      </c>
      <c r="E20" s="80">
        <f>D20*180</f>
        <v>0</v>
      </c>
    </row>
    <row r="21" spans="1:5" ht="12.75">
      <c r="A21" s="248" t="s">
        <v>67</v>
      </c>
      <c r="B21" s="249"/>
      <c r="C21" s="79">
        <v>0</v>
      </c>
      <c r="D21" s="80">
        <f>D26*C21</f>
        <v>0</v>
      </c>
      <c r="E21" s="80">
        <f>D21*180</f>
        <v>0</v>
      </c>
    </row>
    <row r="22" spans="1:5" ht="12.75">
      <c r="A22" s="248" t="s">
        <v>68</v>
      </c>
      <c r="B22" s="249"/>
      <c r="C22" s="79">
        <v>0</v>
      </c>
      <c r="D22" s="81">
        <f>IF(ISERR(C22*D26),0,C22*D26)</f>
        <v>0</v>
      </c>
      <c r="E22" s="81">
        <f>D22*180</f>
        <v>0</v>
      </c>
    </row>
    <row r="23" spans="1:5" ht="12.75">
      <c r="A23" s="250" t="s">
        <v>69</v>
      </c>
      <c r="B23" s="251"/>
      <c r="C23" s="82">
        <f>SUM(C19:C22)</f>
        <v>0</v>
      </c>
      <c r="D23" s="83"/>
      <c r="E23" s="84"/>
    </row>
    <row r="24" spans="1:5" ht="13.5" thickBot="1">
      <c r="A24" s="252" t="s">
        <v>74</v>
      </c>
      <c r="B24" s="253"/>
      <c r="C24" s="85">
        <v>0</v>
      </c>
      <c r="D24" s="86">
        <f>(D13+D15+D17)*C24</f>
        <v>0</v>
      </c>
      <c r="E24" s="86">
        <f>D24*180</f>
        <v>0</v>
      </c>
    </row>
    <row r="25" spans="1:5" ht="7.5" customHeight="1" thickBot="1">
      <c r="A25" s="75"/>
      <c r="B25" s="8"/>
      <c r="C25" s="8"/>
      <c r="D25" s="8"/>
      <c r="E25" s="76"/>
    </row>
    <row r="26" spans="1:5" ht="17.25" thickBot="1" thickTop="1">
      <c r="A26" s="241" t="s">
        <v>152</v>
      </c>
      <c r="B26" s="242"/>
      <c r="C26" s="243"/>
      <c r="D26" s="87">
        <f>ROUND(((D13+D15+D17+D24)/(1-C23)),2)</f>
        <v>0</v>
      </c>
      <c r="E26" s="88">
        <f>D26*180</f>
        <v>0</v>
      </c>
    </row>
    <row r="27" spans="1:5" ht="13.5" thickTop="1">
      <c r="A27" s="244" t="s">
        <v>136</v>
      </c>
      <c r="B27" s="245"/>
      <c r="C27" s="245"/>
      <c r="D27" s="245"/>
      <c r="E27" s="245"/>
    </row>
    <row r="33" ht="12.75">
      <c r="G33">
        <f>60-6.92</f>
        <v>53.08</v>
      </c>
    </row>
  </sheetData>
  <sheetProtection/>
  <mergeCells count="20">
    <mergeCell ref="B13:C13"/>
    <mergeCell ref="A5:E5"/>
    <mergeCell ref="A7:E7"/>
    <mergeCell ref="A8:E8"/>
    <mergeCell ref="A10:E10"/>
    <mergeCell ref="A11:C11"/>
    <mergeCell ref="A12:E12"/>
    <mergeCell ref="A9:E9"/>
    <mergeCell ref="A14:E14"/>
    <mergeCell ref="B15:C15"/>
    <mergeCell ref="A16:E16"/>
    <mergeCell ref="B17:C17"/>
    <mergeCell ref="A19:B19"/>
    <mergeCell ref="A20:B20"/>
    <mergeCell ref="A21:B21"/>
    <mergeCell ref="A22:B22"/>
    <mergeCell ref="A23:B23"/>
    <mergeCell ref="A24:B24"/>
    <mergeCell ref="A26:C26"/>
    <mergeCell ref="A27:E27"/>
  </mergeCells>
  <printOptions/>
  <pageMargins left="0.511811024" right="0.511811024" top="0.787401575" bottom="0.787401575" header="0.31496062" footer="0.31496062"/>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7:J14"/>
  <sheetViews>
    <sheetView tabSelected="1" zoomScale="75" zoomScaleNormal="75" zoomScalePageLayoutView="0" workbookViewId="0" topLeftCell="A1">
      <selection activeCell="A1" sqref="A1"/>
    </sheetView>
  </sheetViews>
  <sheetFormatPr defaultColWidth="9.140625" defaultRowHeight="12.75"/>
  <cols>
    <col min="1" max="1" width="4.57421875" style="0" customWidth="1"/>
    <col min="2" max="2" width="31.28125" style="0" customWidth="1"/>
    <col min="3" max="3" width="21.140625" style="0" customWidth="1"/>
    <col min="4" max="4" width="31.28125" style="0" customWidth="1"/>
    <col min="5" max="5" width="32.7109375" style="0" customWidth="1"/>
    <col min="9" max="9" width="13.7109375" style="0" bestFit="1" customWidth="1"/>
    <col min="10" max="10" width="12.7109375" style="0" bestFit="1" customWidth="1"/>
  </cols>
  <sheetData>
    <row r="7" spans="2:7" ht="15.75">
      <c r="B7" s="273" t="s">
        <v>165</v>
      </c>
      <c r="C7" s="273"/>
      <c r="D7" s="273"/>
      <c r="E7" s="273"/>
      <c r="F7" s="24"/>
      <c r="G7" s="24"/>
    </row>
    <row r="8" spans="2:6" ht="13.5" thickBot="1">
      <c r="B8" s="274" t="s">
        <v>83</v>
      </c>
      <c r="C8" s="274"/>
      <c r="D8" s="274"/>
      <c r="E8" s="274"/>
      <c r="F8" s="8"/>
    </row>
    <row r="9" spans="3:5" ht="14.25" thickBot="1" thickTop="1">
      <c r="C9" s="89" t="s">
        <v>141</v>
      </c>
      <c r="D9" s="90" t="s">
        <v>145</v>
      </c>
      <c r="E9" s="91" t="s">
        <v>137</v>
      </c>
    </row>
    <row r="10" spans="2:5" ht="64.5" thickBot="1" thickTop="1">
      <c r="B10" s="92" t="s">
        <v>198</v>
      </c>
      <c r="C10" s="93">
        <f>'Resumo Mão de Obra Residente'!AB19</f>
        <v>0</v>
      </c>
      <c r="D10" s="94">
        <v>12</v>
      </c>
      <c r="E10" s="147">
        <f>C10*D10</f>
        <v>0</v>
      </c>
    </row>
    <row r="11" spans="2:5" ht="48" thickBot="1">
      <c r="B11" s="25" t="s">
        <v>163</v>
      </c>
      <c r="C11" s="26">
        <f>'Manutenção Corretiva'!D26</f>
        <v>0</v>
      </c>
      <c r="D11" s="95">
        <v>180</v>
      </c>
      <c r="E11" s="96">
        <f>C11*D11</f>
        <v>0</v>
      </c>
    </row>
    <row r="12" spans="2:5" ht="48" thickBot="1">
      <c r="B12" s="25" t="s">
        <v>164</v>
      </c>
      <c r="C12" s="26">
        <f>'Serviços Técnicos Especializado'!E26</f>
        <v>0</v>
      </c>
      <c r="D12" s="113">
        <v>12</v>
      </c>
      <c r="E12" s="96">
        <f>C12*D12</f>
        <v>0</v>
      </c>
    </row>
    <row r="13" spans="2:10" ht="79.5" thickBot="1">
      <c r="B13" s="25" t="s">
        <v>162</v>
      </c>
      <c r="C13" s="97"/>
      <c r="D13" s="97"/>
      <c r="E13" s="98">
        <v>60000</v>
      </c>
      <c r="I13" s="109"/>
      <c r="J13" s="109"/>
    </row>
    <row r="14" spans="2:5" ht="48" thickBot="1">
      <c r="B14" s="99" t="s">
        <v>138</v>
      </c>
      <c r="C14" s="100"/>
      <c r="D14" s="100"/>
      <c r="E14" s="101">
        <f>IF(E10+E11+E12+E13&gt;60000,F13+E11+E12+E13,0)</f>
        <v>0</v>
      </c>
    </row>
    <row r="15" ht="13.5" thickTop="1"/>
  </sheetData>
  <sheetProtection selectLockedCells="1" selectUnlockedCells="1"/>
  <mergeCells count="2">
    <mergeCell ref="B7:E7"/>
    <mergeCell ref="B8:E8"/>
  </mergeCells>
  <printOptions horizontalCentered="1"/>
  <pageMargins left="0.7875" right="0.7875" top="1.025" bottom="1.025" header="0.7875" footer="0.7875"/>
  <pageSetup fitToHeight="1" fitToWidth="1" horizontalDpi="300" verticalDpi="300" orientation="portrait" paperSize="9" scale="74" r:id="rId2"/>
  <headerFooter alignWithMargins="0">
    <oddHeader>&amp;C&amp;A</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Fialho Silva</dc:creator>
  <cp:keywords/>
  <dc:description/>
  <cp:lastModifiedBy>Marivaldo de Sousa Gonçalves</cp:lastModifiedBy>
  <cp:lastPrinted>2019-04-26T18:43:42Z</cp:lastPrinted>
  <dcterms:created xsi:type="dcterms:W3CDTF">2017-05-19T18:07:11Z</dcterms:created>
  <dcterms:modified xsi:type="dcterms:W3CDTF">2019-05-16T18:36:46Z</dcterms:modified>
  <cp:category/>
  <cp:version/>
  <cp:contentType/>
  <cp:contentStatus/>
</cp:coreProperties>
</file>