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ARQUIVO 2018\IN 052017\PREGÃO\2018\REFRIGERAÇÃO\DOCUMENTOS FINAIS\"/>
    </mc:Choice>
  </mc:AlternateContent>
  <bookViews>
    <workbookView xWindow="0" yWindow="0" windowWidth="15300" windowHeight="7350"/>
  </bookViews>
  <sheets>
    <sheet name="Discrim do serviço" sheetId="2" r:id="rId1"/>
    <sheet name="Supervisor" sheetId="7" r:id="rId2"/>
    <sheet name="Eletricista de Refrigeração" sheetId="8" r:id="rId3"/>
    <sheet name="Auxiliar de Eletricista" sheetId="12" r:id="rId4"/>
    <sheet name="Mecânico de Refrigeração" sheetId="9" r:id="rId5"/>
    <sheet name="Aux. Mecânico Refrigeração" sheetId="10" r:id="rId6"/>
    <sheet name="Operador Diurno (12X36)" sheetId="11" r:id="rId7"/>
    <sheet name="Operador Noturno (12X36)" sheetId="18" r:id="rId8"/>
    <sheet name="Resumo" sheetId="4" r:id="rId9"/>
    <sheet name="Planilha de Totalização" sheetId="6" r:id="rId10"/>
  </sheets>
  <definedNames>
    <definedName name="_xlnm.Print_Area" localSheetId="5">'Aux. Mecânico Refrigeração'!$A$1:$E$93</definedName>
    <definedName name="_xlnm.Print_Area" localSheetId="3">'Auxiliar de Eletricista'!$A$1:$E$93</definedName>
    <definedName name="_xlnm.Print_Area" localSheetId="0">'Discrim do serviço'!$A$1:$D$8</definedName>
    <definedName name="_xlnm.Print_Area" localSheetId="2">'Eletricista de Refrigeração'!$A$1:$E$93</definedName>
    <definedName name="_xlnm.Print_Area" localSheetId="4">'Mecânico de Refrigeração'!$A$1:$E$93</definedName>
    <definedName name="_xlnm.Print_Area" localSheetId="6">'Operador Diurno (12X36)'!$A$1:$F$93</definedName>
    <definedName name="_xlnm.Print_Area" localSheetId="7">'Operador Noturno (12X36)'!$A$1:$F$94</definedName>
    <definedName name="_xlnm.Print_Area" localSheetId="9">'Planilha de Totalização'!$A$1:$D$8</definedName>
    <definedName name="_xlnm.Print_Area" localSheetId="8">Resumo!$A$1:$F$21,Resumo!$H$1:$O$30,Resumo!$Q$1:$AB$31</definedName>
    <definedName name="_xlnm.Print_Area" localSheetId="1">Supervisor!$A$1:$E$93</definedName>
    <definedName name="Excel_BuiltIn_Print_Area_1_1">#REF!</definedName>
  </definedNames>
  <calcPr calcId="152511"/>
</workbook>
</file>

<file path=xl/calcChain.xml><?xml version="1.0" encoding="utf-8"?>
<calcChain xmlns="http://schemas.openxmlformats.org/spreadsheetml/2006/main">
  <c r="E86" i="11" l="1"/>
  <c r="E87" i="11"/>
  <c r="E88" i="11"/>
  <c r="E87" i="18"/>
  <c r="E88" i="18"/>
  <c r="E89" i="18"/>
  <c r="E56" i="18" l="1"/>
  <c r="E53" i="18"/>
  <c r="E55" i="11"/>
  <c r="E52" i="11"/>
  <c r="E19" i="8" l="1"/>
  <c r="D74" i="18"/>
  <c r="D73" i="7"/>
  <c r="D53" i="10" l="1"/>
  <c r="D50" i="10"/>
  <c r="Y17" i="4" l="1"/>
  <c r="Y15" i="4"/>
  <c r="Y13" i="4"/>
  <c r="Y11" i="4"/>
  <c r="V17" i="4"/>
  <c r="V15" i="4"/>
  <c r="V13" i="4"/>
  <c r="V11" i="4"/>
  <c r="S17" i="4"/>
  <c r="S15" i="4"/>
  <c r="S13" i="4"/>
  <c r="S11" i="4"/>
  <c r="D53" i="7"/>
  <c r="D50" i="7"/>
  <c r="D54" i="18"/>
  <c r="D51" i="18"/>
  <c r="D53" i="11"/>
  <c r="D50" i="11"/>
  <c r="D53" i="9"/>
  <c r="D50" i="9"/>
  <c r="D53" i="12"/>
  <c r="D50" i="12"/>
  <c r="D53" i="8"/>
  <c r="D50" i="8"/>
  <c r="F9" i="18" l="1"/>
  <c r="E10" i="18"/>
  <c r="D73" i="8"/>
  <c r="D73" i="10"/>
  <c r="D73" i="9"/>
  <c r="D73" i="12"/>
  <c r="A21" i="4"/>
  <c r="A19" i="4"/>
  <c r="A17" i="4"/>
  <c r="A15" i="4"/>
  <c r="A13" i="4"/>
  <c r="C13" i="4"/>
  <c r="D13" i="4" s="1"/>
  <c r="D39" i="18"/>
  <c r="F89" i="18" s="1"/>
  <c r="E27" i="18"/>
  <c r="F27" i="18" s="1"/>
  <c r="F26" i="18"/>
  <c r="F25" i="18"/>
  <c r="F24" i="18"/>
  <c r="F20" i="18"/>
  <c r="F19" i="18"/>
  <c r="F18" i="18"/>
  <c r="F17" i="18"/>
  <c r="F16" i="18"/>
  <c r="F15" i="18"/>
  <c r="F11" i="18"/>
  <c r="F8" i="18"/>
  <c r="F25" i="11"/>
  <c r="F24" i="11"/>
  <c r="F23" i="11"/>
  <c r="E26" i="11"/>
  <c r="F26" i="11" s="1"/>
  <c r="D73" i="11"/>
  <c r="D38" i="11"/>
  <c r="F86" i="11" s="1"/>
  <c r="F19" i="11"/>
  <c r="F18" i="11"/>
  <c r="F17" i="11"/>
  <c r="F16" i="11"/>
  <c r="F15" i="11"/>
  <c r="E20" i="11"/>
  <c r="F20" i="11" s="1"/>
  <c r="F10" i="11"/>
  <c r="F9" i="11"/>
  <c r="F8" i="11"/>
  <c r="F88" i="18" l="1"/>
  <c r="E12" i="18"/>
  <c r="E35" i="18" s="1"/>
  <c r="F35" i="18" s="1"/>
  <c r="E21" i="18"/>
  <c r="F21" i="18" s="1"/>
  <c r="F10" i="18"/>
  <c r="F88" i="11"/>
  <c r="F87" i="11"/>
  <c r="F87" i="18"/>
  <c r="E11" i="11"/>
  <c r="F14" i="11"/>
  <c r="E19" i="12"/>
  <c r="E32" i="18" l="1"/>
  <c r="F32" i="18" s="1"/>
  <c r="E84" i="18"/>
  <c r="F84" i="18" s="1"/>
  <c r="E51" i="18"/>
  <c r="E52" i="18" s="1"/>
  <c r="F52" i="18" s="1"/>
  <c r="E54" i="18"/>
  <c r="E55" i="18" s="1"/>
  <c r="F55" i="18" s="1"/>
  <c r="E61" i="18"/>
  <c r="F61" i="18" s="1"/>
  <c r="E62" i="18"/>
  <c r="F62" i="18" s="1"/>
  <c r="E42" i="18"/>
  <c r="F42" i="18" s="1"/>
  <c r="E48" i="18"/>
  <c r="F48" i="18" s="1"/>
  <c r="E53" i="11"/>
  <c r="E54" i="11" s="1"/>
  <c r="E50" i="11"/>
  <c r="E51" i="11" s="1"/>
  <c r="E59" i="18"/>
  <c r="E33" i="18"/>
  <c r="F33" i="18" s="1"/>
  <c r="E60" i="18"/>
  <c r="F60" i="18" s="1"/>
  <c r="E46" i="18"/>
  <c r="E47" i="18" s="1"/>
  <c r="F47" i="18" s="1"/>
  <c r="E38" i="18"/>
  <c r="F38" i="18" s="1"/>
  <c r="F56" i="18"/>
  <c r="E85" i="18"/>
  <c r="F85" i="18" s="1"/>
  <c r="E31" i="18"/>
  <c r="F31" i="18" s="1"/>
  <c r="F53" i="18"/>
  <c r="E41" i="18"/>
  <c r="F41" i="18" s="1"/>
  <c r="E34" i="18"/>
  <c r="F34" i="18" s="1"/>
  <c r="E63" i="18"/>
  <c r="F63" i="18" s="1"/>
  <c r="E37" i="18"/>
  <c r="F37" i="18" s="1"/>
  <c r="F12" i="18"/>
  <c r="E36" i="18"/>
  <c r="F36" i="18" s="1"/>
  <c r="E86" i="18"/>
  <c r="F86" i="18" s="1"/>
  <c r="E83" i="11"/>
  <c r="F83" i="11" s="1"/>
  <c r="E62" i="11"/>
  <c r="F62" i="11" s="1"/>
  <c r="E58" i="11"/>
  <c r="E45" i="11"/>
  <c r="E37" i="11"/>
  <c r="F37" i="11" s="1"/>
  <c r="E33" i="11"/>
  <c r="F33" i="11" s="1"/>
  <c r="E84" i="11"/>
  <c r="F84" i="11" s="1"/>
  <c r="E60" i="11"/>
  <c r="F60" i="11" s="1"/>
  <c r="F52" i="11"/>
  <c r="E47" i="11"/>
  <c r="F47" i="11" s="1"/>
  <c r="E40" i="11"/>
  <c r="E35" i="11"/>
  <c r="F35" i="11" s="1"/>
  <c r="E31" i="11"/>
  <c r="F31" i="11" s="1"/>
  <c r="F55" i="11"/>
  <c r="E34" i="11"/>
  <c r="F34" i="11" s="1"/>
  <c r="E85" i="11"/>
  <c r="F85" i="11" s="1"/>
  <c r="E61" i="11"/>
  <c r="F61" i="11" s="1"/>
  <c r="E41" i="11"/>
  <c r="F41" i="11" s="1"/>
  <c r="E36" i="11"/>
  <c r="F36" i="11" s="1"/>
  <c r="E32" i="11"/>
  <c r="F32" i="11" s="1"/>
  <c r="E59" i="11"/>
  <c r="F59" i="11" s="1"/>
  <c r="F11" i="11"/>
  <c r="E30" i="11"/>
  <c r="E19" i="9"/>
  <c r="E19" i="10"/>
  <c r="E43" i="18" l="1"/>
  <c r="F43" i="18" s="1"/>
  <c r="E90" i="18"/>
  <c r="F90" i="18" s="1"/>
  <c r="E64" i="18"/>
  <c r="F64" i="18" s="1"/>
  <c r="F59" i="18"/>
  <c r="F54" i="18"/>
  <c r="E39" i="18"/>
  <c r="F39" i="18" s="1"/>
  <c r="F51" i="18"/>
  <c r="F46" i="18"/>
  <c r="E57" i="18"/>
  <c r="F57" i="18" s="1"/>
  <c r="E49" i="18"/>
  <c r="F49" i="18" s="1"/>
  <c r="F30" i="11"/>
  <c r="E38" i="11"/>
  <c r="F50" i="11"/>
  <c r="F51" i="11"/>
  <c r="F58" i="11"/>
  <c r="E63" i="11"/>
  <c r="F63" i="11" s="1"/>
  <c r="F53" i="11"/>
  <c r="F54" i="11"/>
  <c r="F40" i="11"/>
  <c r="E42" i="11"/>
  <c r="F42" i="11" s="1"/>
  <c r="E46" i="11"/>
  <c r="F46" i="11" s="1"/>
  <c r="F45" i="11"/>
  <c r="E89" i="11"/>
  <c r="F89" i="11" s="1"/>
  <c r="E10" i="7"/>
  <c r="E86" i="12"/>
  <c r="E85" i="12"/>
  <c r="E86" i="10"/>
  <c r="E86" i="9"/>
  <c r="E85" i="9"/>
  <c r="E86" i="8"/>
  <c r="E85" i="8"/>
  <c r="E86" i="7"/>
  <c r="H21" i="4"/>
  <c r="H19" i="4"/>
  <c r="D38" i="12"/>
  <c r="E26" i="12"/>
  <c r="E10" i="12"/>
  <c r="H17" i="4"/>
  <c r="H15" i="4"/>
  <c r="Q15" i="4" s="1"/>
  <c r="D38" i="10"/>
  <c r="E26" i="10"/>
  <c r="E10" i="10"/>
  <c r="E85" i="10"/>
  <c r="H13" i="4"/>
  <c r="Q13" i="4" s="1"/>
  <c r="D38" i="9"/>
  <c r="E26" i="9"/>
  <c r="E10" i="9"/>
  <c r="E62" i="9" s="1"/>
  <c r="A11" i="4"/>
  <c r="H11" i="4" s="1"/>
  <c r="Q11" i="4" s="1"/>
  <c r="D38" i="8"/>
  <c r="E26" i="8"/>
  <c r="E10" i="8"/>
  <c r="A9" i="4"/>
  <c r="H9" i="4" s="1"/>
  <c r="Q9" i="4" s="1"/>
  <c r="D9" i="4"/>
  <c r="D38" i="7"/>
  <c r="E26" i="7"/>
  <c r="E19" i="7"/>
  <c r="K11" i="4"/>
  <c r="D11" i="4"/>
  <c r="H6" i="6"/>
  <c r="R23" i="4"/>
  <c r="K21" i="4"/>
  <c r="C21" i="4"/>
  <c r="D21" i="4" s="1"/>
  <c r="K19" i="4"/>
  <c r="C19" i="4"/>
  <c r="D19" i="4" s="1"/>
  <c r="K17" i="4"/>
  <c r="C17" i="4"/>
  <c r="D17" i="4" s="1"/>
  <c r="K15" i="4"/>
  <c r="C15" i="4"/>
  <c r="D15" i="4" s="1"/>
  <c r="K13" i="4"/>
  <c r="K9" i="4"/>
  <c r="E85" i="7"/>
  <c r="E44" i="18" l="1"/>
  <c r="F44" i="18" s="1"/>
  <c r="E65" i="18"/>
  <c r="F65" i="18" s="1"/>
  <c r="E64" i="11"/>
  <c r="F64" i="11" s="1"/>
  <c r="E62" i="10"/>
  <c r="E58" i="10"/>
  <c r="E61" i="10"/>
  <c r="E55" i="10"/>
  <c r="E60" i="10"/>
  <c r="E59" i="10"/>
  <c r="E52" i="10"/>
  <c r="E53" i="10"/>
  <c r="E54" i="10" s="1"/>
  <c r="E50" i="10"/>
  <c r="E84" i="9"/>
  <c r="E52" i="9"/>
  <c r="E55" i="9"/>
  <c r="E53" i="9"/>
  <c r="E54" i="9" s="1"/>
  <c r="E50" i="9"/>
  <c r="E51" i="9" s="1"/>
  <c r="E32" i="9"/>
  <c r="E82" i="12"/>
  <c r="E55" i="12"/>
  <c r="E52" i="12"/>
  <c r="E53" i="12"/>
  <c r="E54" i="12" s="1"/>
  <c r="E50" i="12"/>
  <c r="E51" i="12" s="1"/>
  <c r="E41" i="8"/>
  <c r="E55" i="8"/>
  <c r="E52" i="8"/>
  <c r="E50" i="8"/>
  <c r="E51" i="8" s="1"/>
  <c r="E53" i="8"/>
  <c r="E54" i="8" s="1"/>
  <c r="E52" i="7"/>
  <c r="E55" i="7"/>
  <c r="E53" i="7"/>
  <c r="E54" i="7" s="1"/>
  <c r="E50" i="7"/>
  <c r="E36" i="9"/>
  <c r="E59" i="9"/>
  <c r="E56" i="11"/>
  <c r="F56" i="11" s="1"/>
  <c r="E48" i="11"/>
  <c r="F48" i="11" s="1"/>
  <c r="E43" i="11"/>
  <c r="F43" i="11" s="1"/>
  <c r="F38" i="11"/>
  <c r="E30" i="9"/>
  <c r="E40" i="9"/>
  <c r="E38" i="9"/>
  <c r="E31" i="9"/>
  <c r="E35" i="9"/>
  <c r="E47" i="9"/>
  <c r="E45" i="9"/>
  <c r="E46" i="9" s="1"/>
  <c r="E58" i="9"/>
  <c r="E82" i="9"/>
  <c r="E34" i="9"/>
  <c r="E41" i="9"/>
  <c r="E83" i="9"/>
  <c r="E33" i="9"/>
  <c r="E60" i="9"/>
  <c r="E61" i="9"/>
  <c r="E37" i="9"/>
  <c r="E87" i="9"/>
  <c r="E84" i="8"/>
  <c r="E37" i="8"/>
  <c r="E36" i="8"/>
  <c r="E34" i="8"/>
  <c r="E47" i="8"/>
  <c r="E30" i="8"/>
  <c r="E45" i="8"/>
  <c r="E61" i="8"/>
  <c r="E40" i="8"/>
  <c r="E35" i="8"/>
  <c r="E83" i="8"/>
  <c r="E38" i="8"/>
  <c r="E58" i="8"/>
  <c r="E62" i="8"/>
  <c r="E33" i="8"/>
  <c r="E31" i="8"/>
  <c r="E41" i="12"/>
  <c r="E60" i="8"/>
  <c r="E32" i="8"/>
  <c r="E82" i="8"/>
  <c r="E87" i="8"/>
  <c r="E59" i="8"/>
  <c r="E83" i="7"/>
  <c r="E82" i="7"/>
  <c r="E34" i="7"/>
  <c r="E61" i="7"/>
  <c r="E30" i="7"/>
  <c r="E60" i="7"/>
  <c r="E38" i="7"/>
  <c r="E59" i="7"/>
  <c r="E33" i="7"/>
  <c r="E36" i="7"/>
  <c r="E37" i="7"/>
  <c r="E58" i="7"/>
  <c r="E35" i="7"/>
  <c r="E47" i="7"/>
  <c r="E87" i="7"/>
  <c r="E84" i="7"/>
  <c r="E62" i="7"/>
  <c r="E31" i="7"/>
  <c r="E40" i="7"/>
  <c r="E41" i="7"/>
  <c r="E32" i="7"/>
  <c r="E45" i="7"/>
  <c r="E82" i="10"/>
  <c r="E30" i="10"/>
  <c r="E35" i="10"/>
  <c r="E38" i="10"/>
  <c r="E30" i="12"/>
  <c r="E62" i="12"/>
  <c r="E58" i="12"/>
  <c r="E38" i="12"/>
  <c r="E59" i="12"/>
  <c r="E37" i="12"/>
  <c r="E40" i="12"/>
  <c r="E83" i="12"/>
  <c r="E60" i="12"/>
  <c r="E47" i="12"/>
  <c r="E32" i="12"/>
  <c r="E31" i="12"/>
  <c r="E35" i="12"/>
  <c r="E33" i="12"/>
  <c r="E87" i="12"/>
  <c r="E84" i="12"/>
  <c r="E36" i="12"/>
  <c r="E61" i="12"/>
  <c r="E34" i="12"/>
  <c r="E45" i="12"/>
  <c r="E33" i="10"/>
  <c r="E84" i="10"/>
  <c r="E45" i="10"/>
  <c r="E87" i="10"/>
  <c r="E83" i="10"/>
  <c r="E37" i="10"/>
  <c r="E32" i="10"/>
  <c r="E36" i="10"/>
  <c r="E40" i="10"/>
  <c r="E41" i="10"/>
  <c r="E47" i="10"/>
  <c r="E31" i="10"/>
  <c r="E34" i="10"/>
  <c r="E66" i="18" l="1"/>
  <c r="F66" i="18" s="1"/>
  <c r="E63" i="10"/>
  <c r="E64" i="10" s="1"/>
  <c r="E51" i="10"/>
  <c r="E56" i="10" s="1"/>
  <c r="E42" i="8"/>
  <c r="E43" i="8" s="1"/>
  <c r="E88" i="9"/>
  <c r="E42" i="9"/>
  <c r="E43" i="9" s="1"/>
  <c r="E48" i="9"/>
  <c r="E63" i="9"/>
  <c r="E64" i="9" s="1"/>
  <c r="E65" i="11"/>
  <c r="E56" i="8"/>
  <c r="E56" i="9"/>
  <c r="E88" i="8"/>
  <c r="E63" i="8"/>
  <c r="E64" i="8" s="1"/>
  <c r="E63" i="7"/>
  <c r="E64" i="7" s="1"/>
  <c r="E46" i="8"/>
  <c r="E48" i="8" s="1"/>
  <c r="E42" i="7"/>
  <c r="E43" i="7" s="1"/>
  <c r="E88" i="10"/>
  <c r="E46" i="7"/>
  <c r="E48" i="7" s="1"/>
  <c r="E88" i="7"/>
  <c r="E51" i="7"/>
  <c r="E56" i="7" s="1"/>
  <c r="E88" i="12"/>
  <c r="E63" i="12"/>
  <c r="E64" i="12" s="1"/>
  <c r="E42" i="12"/>
  <c r="E43" i="12" s="1"/>
  <c r="E46" i="12"/>
  <c r="E48" i="12" s="1"/>
  <c r="E56" i="12"/>
  <c r="E42" i="10"/>
  <c r="E43" i="10" s="1"/>
  <c r="E46" i="10"/>
  <c r="E48" i="10" s="1"/>
  <c r="E69" i="18" l="1"/>
  <c r="F69" i="18" s="1"/>
  <c r="E65" i="10"/>
  <c r="E65" i="9"/>
  <c r="E68" i="9" s="1"/>
  <c r="E74" i="9" s="1"/>
  <c r="E77" i="9" s="1"/>
  <c r="E69" i="9" s="1"/>
  <c r="O28" i="4"/>
  <c r="O30" i="4" s="1"/>
  <c r="F65" i="11"/>
  <c r="E68" i="11"/>
  <c r="E74" i="11" s="1"/>
  <c r="E65" i="8"/>
  <c r="E68" i="8" s="1"/>
  <c r="E65" i="7"/>
  <c r="E68" i="7" s="1"/>
  <c r="E74" i="7" s="1"/>
  <c r="E77" i="7" s="1"/>
  <c r="E9" i="4" s="1"/>
  <c r="E65" i="12"/>
  <c r="E75" i="18" l="1"/>
  <c r="F75" i="18" s="1"/>
  <c r="E72" i="9"/>
  <c r="E15" i="4"/>
  <c r="E71" i="9"/>
  <c r="E70" i="9"/>
  <c r="E74" i="8"/>
  <c r="E77" i="8" s="1"/>
  <c r="E70" i="7"/>
  <c r="F9" i="4"/>
  <c r="W9" i="4" s="1"/>
  <c r="X9" i="4" s="1"/>
  <c r="F74" i="11"/>
  <c r="E77" i="11"/>
  <c r="F68" i="11"/>
  <c r="E69" i="7"/>
  <c r="E72" i="7"/>
  <c r="E71" i="7"/>
  <c r="E68" i="12"/>
  <c r="E74" i="12" s="1"/>
  <c r="E77" i="12" s="1"/>
  <c r="E13" i="4" s="1"/>
  <c r="F13" i="4" s="1"/>
  <c r="W13" i="4" s="1"/>
  <c r="X13" i="4" s="1"/>
  <c r="E68" i="10"/>
  <c r="E74" i="10" s="1"/>
  <c r="E77" i="10" s="1"/>
  <c r="E17" i="4" s="1"/>
  <c r="F17" i="4" s="1"/>
  <c r="E78" i="18" l="1"/>
  <c r="F78" i="18" s="1"/>
  <c r="E21" i="4" s="1"/>
  <c r="F21" i="4" s="1"/>
  <c r="L21" i="4" s="1"/>
  <c r="M21" i="4" s="1"/>
  <c r="O21" i="4" s="1"/>
  <c r="E71" i="8"/>
  <c r="E11" i="4"/>
  <c r="F11" i="4" s="1"/>
  <c r="Z11" i="4" s="1"/>
  <c r="AA11" i="4" s="1"/>
  <c r="E75" i="9"/>
  <c r="E72" i="8"/>
  <c r="E69" i="8"/>
  <c r="E73" i="18"/>
  <c r="F73" i="18" s="1"/>
  <c r="E70" i="18"/>
  <c r="F70" i="18" s="1"/>
  <c r="E70" i="8"/>
  <c r="L13" i="4"/>
  <c r="M13" i="4" s="1"/>
  <c r="O13" i="4" s="1"/>
  <c r="Z13" i="4"/>
  <c r="AA13" i="4" s="1"/>
  <c r="T13" i="4"/>
  <c r="U13" i="4" s="1"/>
  <c r="E69" i="11"/>
  <c r="E70" i="11"/>
  <c r="F70" i="11" s="1"/>
  <c r="F77" i="11"/>
  <c r="E19" i="4" s="1"/>
  <c r="F19" i="4" s="1"/>
  <c r="E71" i="11"/>
  <c r="F71" i="11" s="1"/>
  <c r="E72" i="11"/>
  <c r="F72" i="11" s="1"/>
  <c r="E75" i="7"/>
  <c r="L9" i="4"/>
  <c r="M9" i="4" s="1"/>
  <c r="O9" i="4" s="1"/>
  <c r="T9" i="4"/>
  <c r="U9" i="4" s="1"/>
  <c r="Z9" i="4"/>
  <c r="AA9" i="4" s="1"/>
  <c r="E71" i="12"/>
  <c r="E72" i="12"/>
  <c r="E69" i="12"/>
  <c r="E70" i="12"/>
  <c r="L17" i="4"/>
  <c r="M17" i="4" s="1"/>
  <c r="O17" i="4" s="1"/>
  <c r="T17" i="4"/>
  <c r="U17" i="4" s="1"/>
  <c r="W17" i="4"/>
  <c r="X17" i="4" s="1"/>
  <c r="Z17" i="4"/>
  <c r="AA17" i="4" s="1"/>
  <c r="E70" i="10"/>
  <c r="E72" i="10"/>
  <c r="E69" i="10"/>
  <c r="E71" i="10"/>
  <c r="F15" i="4"/>
  <c r="E71" i="18" l="1"/>
  <c r="F71" i="18" s="1"/>
  <c r="E72" i="18"/>
  <c r="F72" i="18" s="1"/>
  <c r="T11" i="4"/>
  <c r="U11" i="4" s="1"/>
  <c r="W11" i="4"/>
  <c r="X11" i="4" s="1"/>
  <c r="L11" i="4"/>
  <c r="M11" i="4" s="1"/>
  <c r="O11" i="4" s="1"/>
  <c r="AB13" i="4"/>
  <c r="E75" i="8"/>
  <c r="F69" i="11"/>
  <c r="E75" i="11"/>
  <c r="F75" i="11" s="1"/>
  <c r="AB9" i="4"/>
  <c r="E75" i="12"/>
  <c r="L19" i="4"/>
  <c r="M19" i="4" s="1"/>
  <c r="O19" i="4" s="1"/>
  <c r="AB17" i="4"/>
  <c r="E75" i="10"/>
  <c r="Z15" i="4"/>
  <c r="AA15" i="4" s="1"/>
  <c r="T15" i="4"/>
  <c r="U15" i="4" s="1"/>
  <c r="L15" i="4"/>
  <c r="M15" i="4" s="1"/>
  <c r="O15" i="4" s="1"/>
  <c r="W15" i="4"/>
  <c r="X15" i="4" s="1"/>
  <c r="E76" i="18" l="1"/>
  <c r="F76" i="18" s="1"/>
  <c r="AB11" i="4"/>
  <c r="AB15" i="4"/>
  <c r="O24" i="4"/>
  <c r="O26" i="4" s="1"/>
  <c r="AB24" i="4" l="1"/>
  <c r="C6" i="6" s="1"/>
  <c r="C7" i="6" s="1"/>
  <c r="Z30" i="4" l="1"/>
  <c r="AB26" i="4" s="1"/>
  <c r="C8" i="6"/>
  <c r="D7" i="2" s="1"/>
</calcChain>
</file>

<file path=xl/sharedStrings.xml><?xml version="1.0" encoding="utf-8"?>
<sst xmlns="http://schemas.openxmlformats.org/spreadsheetml/2006/main" count="763" uniqueCount="195">
  <si>
    <t>A</t>
  </si>
  <si>
    <t>Data da apresentação da proposta (dia/mês/ano)</t>
  </si>
  <si>
    <t>B</t>
  </si>
  <si>
    <t>Município</t>
  </si>
  <si>
    <t>C</t>
  </si>
  <si>
    <t>Ano do Acordo, Convenção ou Sentença Normativa em Dissídio Coletivo</t>
  </si>
  <si>
    <t>D</t>
  </si>
  <si>
    <t>Tipo de Serviço</t>
  </si>
  <si>
    <t>E</t>
  </si>
  <si>
    <t>F</t>
  </si>
  <si>
    <t>Nº de meses de execução
 contratual</t>
  </si>
  <si>
    <t>3.2 PLANILHA DE CUSTO UNITÁRIO</t>
  </si>
  <si>
    <t>3.3 PLANILHA DE TOTALIZAÇÃO PARCIAL</t>
  </si>
  <si>
    <t>PERFIL DA MÃO-DE-OBRA</t>
  </si>
  <si>
    <t>3.2.1 JORNADA SALARIAL</t>
  </si>
  <si>
    <t>3.2.2 VALOR</t>
  </si>
  <si>
    <t>POSTO</t>
  </si>
  <si>
    <t>3.3.1 FREQUÊNCIA NO POSTO DE TRABALHO</t>
  </si>
  <si>
    <t>3.3.2 CUSTO HOMEM HORA DO PERFIL DE MÃO DE OBRA</t>
  </si>
  <si>
    <t>3.3.3 PREÇO MENSAL</t>
  </si>
  <si>
    <t xml:space="preserve">       3.4 PLANILHA DE EVENTUAIS HORAS EXTRAS</t>
  </si>
  <si>
    <t>3.2.1.1 Semanal</t>
  </si>
  <si>
    <t>3.2.1.2 Constante</t>
  </si>
  <si>
    <t>3.2.1.3 Taxa da Hora Trabalhada</t>
  </si>
  <si>
    <t>3.2.2.1 Homem-Mês</t>
  </si>
  <si>
    <t>3.2.2.2 Homem Hora</t>
  </si>
  <si>
    <t>3.3.1.1 Homem Hora Semanal</t>
  </si>
  <si>
    <t>3.3.1.2 Constante</t>
  </si>
  <si>
    <t>3.3.1.3 Jornada Mensal</t>
  </si>
  <si>
    <t>3.3.3.1 Unitário</t>
  </si>
  <si>
    <t>3.3.3.2 Quantidade</t>
  </si>
  <si>
    <t>3.3.3.3 Total</t>
  </si>
  <si>
    <t>Posto</t>
  </si>
  <si>
    <t xml:space="preserve"> TABELA DE HORA EXTRA</t>
  </si>
  <si>
    <t>(Horas)</t>
  </si>
  <si>
    <t>(Semana)</t>
  </si>
  <si>
    <t>[= 1 / (3.2.1.1 X 3.2.1.2)]</t>
  </si>
  <si>
    <t>(=Planilha 3.1)</t>
  </si>
  <si>
    <t>(=3.2.1.3 X 3.2.2.1)</t>
  </si>
  <si>
    <t xml:space="preserve"> (3.3.1.1 X 3.3.1.2)               (Horas Trabalhadas)</t>
  </si>
  <si>
    <t>(= Item 3.2.2.2)                    (R$)</t>
  </si>
  <si>
    <t>(= 3.3.1.3X 3.3.2) (R$)</t>
  </si>
  <si>
    <t>(= 3.3.3.1X 3.3.3.2)                (R$)</t>
  </si>
  <si>
    <t>Número máximo
 de horas estimadas</t>
  </si>
  <si>
    <t>Percentual de acréscimo sobre a hora normal (seg a sexta)</t>
  </si>
  <si>
    <t>Seg/Sex</t>
  </si>
  <si>
    <t>Total em R$ (seg/sex)</t>
  </si>
  <si>
    <t>Percentual de acréscimo sobre a hora normal (sábado)</t>
  </si>
  <si>
    <t>Sábado</t>
  </si>
  <si>
    <t>Total em R$ (Sábado)</t>
  </si>
  <si>
    <t>Percentual de acréscimo sobre a hora normal (domingo e feriado)</t>
  </si>
  <si>
    <t>Dom/Feriado</t>
  </si>
  <si>
    <t>Total em R$ (dom/feriado)</t>
  </si>
  <si>
    <t>Subtotal de hora extra estimada
do perfil</t>
  </si>
  <si>
    <t>(12 meses)</t>
  </si>
  <si>
    <t>TOTAL DE HORAS-EXTRAS</t>
  </si>
  <si>
    <t xml:space="preserve">      VALOR TOTAL DA HORA EXTRA</t>
  </si>
  <si>
    <t xml:space="preserve">              VALOR MÁXIMO ESTIMADO DE HORAS EXTRAS (12 meses)</t>
  </si>
  <si>
    <t>3.5 - PLANILHA DE TOTALIZAÇÃO</t>
  </si>
  <si>
    <t>Valor Ordinário Mensal</t>
  </si>
  <si>
    <t>Valor Ordinário (12 meses) + Valor Máximo estimado de horas-extras (12 meses)</t>
  </si>
  <si>
    <t>Valor Ordinário para 12 meses</t>
  </si>
  <si>
    <t xml:space="preserve">         Planilha de Custos e Formação de Preços - CPqGM</t>
  </si>
  <si>
    <t>3.3 QUADRO RESUMO DO VALOR GLOBAL DO SERVIÇO</t>
  </si>
  <si>
    <t>PREÇO GLOBAL ESTIMADO DO CONTRATO (12 MESES)</t>
  </si>
  <si>
    <t>PLANILHA DE CUSTOS E FORMAÇÃO DE PREÇOS</t>
  </si>
  <si>
    <t>VALOR (R$)</t>
  </si>
  <si>
    <t>MÓDULO 01 – COMPOSIÇÃO DA REMUNERAÇÃO</t>
  </si>
  <si>
    <t>Módulo 1</t>
  </si>
  <si>
    <t>Outros (especificar)</t>
  </si>
  <si>
    <t>TOTAL DO MÓDULO 01</t>
  </si>
  <si>
    <t>MÓDULO 02 – BENEFÍCIOS MENSAIS E DIÁRIOS</t>
  </si>
  <si>
    <t>Módulo 02</t>
  </si>
  <si>
    <t>TOTAL DO MÓDULO 02</t>
  </si>
  <si>
    <t>MÓDULO 03 – INSUMOS DIVERSOS</t>
  </si>
  <si>
    <t>Módulo 03</t>
  </si>
  <si>
    <t>Ferramentas e Utensílios</t>
  </si>
  <si>
    <t>TOTAL DO MÓDULO 03</t>
  </si>
  <si>
    <t>MÓDULO 04 – ENCARGOS SOCIAIS E TRABALHISTAS</t>
  </si>
  <si>
    <t>SUBMÓDULO 4.1 – Encargos Previdenciários e FGTS</t>
  </si>
  <si>
    <t>SUBMÓDULO 4.1</t>
  </si>
  <si>
    <t>INSS</t>
  </si>
  <si>
    <t>SESI/SESC</t>
  </si>
  <si>
    <t>SENAI/SENAC</t>
  </si>
  <si>
    <t>INCRA</t>
  </si>
  <si>
    <t>Salário Educação</t>
  </si>
  <si>
    <t>FGTS</t>
  </si>
  <si>
    <t>Seguro de Acidente do Trabalho</t>
  </si>
  <si>
    <t>SEBRAE</t>
  </si>
  <si>
    <t>TOTAL DO SUBMÓDULO 4.1</t>
  </si>
  <si>
    <t>SUBMÓDULO 4.2 – 13º SALÁRIO E ADCIONAL DE FÉRIAS</t>
  </si>
  <si>
    <t>SUBMÓDULO 4.2</t>
  </si>
  <si>
    <t>Décimo Terceiro Salário</t>
  </si>
  <si>
    <t>Adicional de Férias</t>
  </si>
  <si>
    <t>Incidência do Submódulo 4.1 sobre 13º Salário e Adicional de Férias</t>
  </si>
  <si>
    <t>TOTAL DO SUBMÓDULO 4.2</t>
  </si>
  <si>
    <t>SUBMÓDULO 4.3 – AFASTAMENTO MATERNIDADE</t>
  </si>
  <si>
    <t>SUBMÓDULO 4.3</t>
  </si>
  <si>
    <t>Afastamento Maternidade</t>
  </si>
  <si>
    <t>Incidência do Submódulo 4.1 sobre Afastamento Maternidade</t>
  </si>
  <si>
    <t>Incidência do Submódulo 4.1 sobre Remun. E 13º recebidos pelo substituto durante licença</t>
  </si>
  <si>
    <t>TOTAL DO SUBMÓDULO 4.3</t>
  </si>
  <si>
    <t>SUBMÓDULO 4.4 – PROVISÃO PARA RESCISÃO</t>
  </si>
  <si>
    <t>SUBMÓDULO 4.4</t>
  </si>
  <si>
    <t>Incidência do FGTS sobre o Aviso Prévio Indenizado</t>
  </si>
  <si>
    <t>Multa do FGTS sobre o  Aviso Prévio Indenizado</t>
  </si>
  <si>
    <t>Incidência do Submódulo 4.1 sobre o Aviso Prévio Trabalhado</t>
  </si>
  <si>
    <t>Multa do FGTS sobre o  Aviso Prévio Trabalhado</t>
  </si>
  <si>
    <t>TOTAL DO SUBMÓDULO 4.4</t>
  </si>
  <si>
    <t>SUBMÓDULO 4.5 – CUSTO DE REPOSIÇÃO DE PROFISSIONAL AUSENTE</t>
  </si>
  <si>
    <t>SUBMÓDULO 4.5</t>
  </si>
  <si>
    <t>Ausência por Férias</t>
  </si>
  <si>
    <t>Ausência por Licença Paternidade</t>
  </si>
  <si>
    <t>Ausência por Acidente de Trabalho</t>
  </si>
  <si>
    <t>Incidência do Submódulo 4.1 sobre Custo de Reposição de Profissional Ausente</t>
  </si>
  <si>
    <t>TOTAL DO SUBMÓDULO 4.5</t>
  </si>
  <si>
    <t>TOTAL DO MÓDULO 04</t>
  </si>
  <si>
    <t>MÓDULO 05 – CUSTOS INDIRETOS, TRIBUTOS E LUCRO</t>
  </si>
  <si>
    <t>MÓDULO 05</t>
  </si>
  <si>
    <t>Custos Indiretos (% sobre o somatório dos módulos 01, 02, 03 e 04)</t>
  </si>
  <si>
    <t>ISSQN (Imposto sobre Serviços de Qualquer Natureza)</t>
  </si>
  <si>
    <t>PIS/PASEP – Programa de Integração Social</t>
  </si>
  <si>
    <t>COFINS – Contribuição para Financiamento da Seguridade Social</t>
  </si>
  <si>
    <t>Contribuição Previdenciária (Empresas enquadradas na Lei 128/2008, caso necessário)</t>
  </si>
  <si>
    <t>Somatório do percentual dos tributos</t>
  </si>
  <si>
    <t>Lucro (% sobre o somatório dos módulos 01, 02, 03 e 04 e os Custos Indiretos)</t>
  </si>
  <si>
    <t>TOTAL DO MÓDULO 05</t>
  </si>
  <si>
    <t>CUSTO HOMEM/MÊS (SOMATÓRIO DOS MÓDULOS 01, 02, 03, 04 E 05)</t>
  </si>
  <si>
    <t>NOTA :Só preencher as células em amarelo, que podem ou não ser preenchidas na sua totalidade, a depender do regime de tributação da empresa. Ver nota explicativa.</t>
  </si>
  <si>
    <t>Uniforme</t>
  </si>
  <si>
    <t>EPIs</t>
  </si>
  <si>
    <r>
      <t>Ausências Legais –</t>
    </r>
    <r>
      <rPr>
        <b/>
        <sz val="8"/>
        <color indexed="8"/>
        <rFont val="Arial1"/>
      </rPr>
      <t xml:space="preserve"> </t>
    </r>
    <r>
      <rPr>
        <b/>
        <sz val="8"/>
        <color indexed="10"/>
        <rFont val="Arial"/>
        <family val="2"/>
      </rPr>
      <t>Obs.: Para este item informar quantidade estimada de ausências e não percentual</t>
    </r>
  </si>
  <si>
    <r>
      <t xml:space="preserve">Ausência por Doença - – </t>
    </r>
    <r>
      <rPr>
        <b/>
        <sz val="8"/>
        <color indexed="10"/>
        <rFont val="Arial"/>
        <family val="2"/>
      </rPr>
      <t>Obs.: Para este item informar quantidade estimada de ausências e não percentual</t>
    </r>
  </si>
  <si>
    <t>SALVADOR</t>
  </si>
  <si>
    <t>NOTA :Só preencher as células em amarelo.</t>
  </si>
  <si>
    <t>ANEXO 03</t>
  </si>
  <si>
    <t>VALOR DA HORA</t>
  </si>
  <si>
    <t>1/3</t>
  </si>
  <si>
    <t>12 Meses</t>
  </si>
  <si>
    <t>CONTA VINCULADA - VALORES PARA PROVISIONAMENTO</t>
  </si>
  <si>
    <t>13º (Décimo Terceiro) Salário</t>
  </si>
  <si>
    <t>ITEM</t>
  </si>
  <si>
    <t>Férias e 1/3 (Um Terço) Constitucional</t>
  </si>
  <si>
    <t>% SOBRE REMUNERAÇÃO</t>
  </si>
  <si>
    <t>Incidência do Submódulo 4.1 sobre férias, 1/3 (um terço) constitucional de férias e 13° (décimo terceiro) salário*</t>
  </si>
  <si>
    <t>Total</t>
  </si>
  <si>
    <t>VALOR (RS)</t>
  </si>
  <si>
    <t>Multa sobre FGTS e contribuição social sobre o aviso prévio indenizado e sobre o aviso prévio trabalhado.</t>
  </si>
  <si>
    <t>% DO SAT</t>
  </si>
  <si>
    <t>Se SAT = 1,00%</t>
  </si>
  <si>
    <t>Se SAT = 2,00%</t>
  </si>
  <si>
    <t>Se SAT = 3,00%</t>
  </si>
  <si>
    <t>* Considerando as alíquotas de contribuição de 1% (um por cento), 2% (dois por cento) ou 3% (três por cento) referentes ao grau de risco de acidente do trabalho, previstas no art. 22, inciso II, da Lei no 8.212, de 24 de julho de 1991. As células que não correspondam ao SAT adotado permanecerão com os valores zerados.</t>
  </si>
  <si>
    <t>Valor do provisionamento mensal para Conta Vinculada</t>
  </si>
  <si>
    <t>Valor do provisionamento de 12 meses para Conta Vinculada</t>
  </si>
  <si>
    <t>Supervisor</t>
  </si>
  <si>
    <t>Eletricista de Refrigeração</t>
  </si>
  <si>
    <t>Mecânico de Refrigeração</t>
  </si>
  <si>
    <t>Operador Diurno (12X36)</t>
  </si>
  <si>
    <t>VALOR IND. (R$)</t>
  </si>
  <si>
    <t>VALOR POSTO (R$)</t>
  </si>
  <si>
    <t>Salário</t>
  </si>
  <si>
    <t xml:space="preserve">                  TOTAL DO SUBMÓDULO 4.1</t>
  </si>
  <si>
    <t xml:space="preserve">Décimo Terceiro Salário </t>
  </si>
  <si>
    <t>SUBMÓDULO 4.4 – CUSTO DE REPOSIÇÃO DE PROFISSIONAL AUSENTE</t>
  </si>
  <si>
    <t xml:space="preserve">Lucro (% sobre o somatório dos módulos 01, 02, 03 e 04 e os Custos Indiretos) </t>
  </si>
  <si>
    <t>NOTA 2 : Os valores informados na coluna VALOR INDIVIDUAL(E7). serão automaticamente dobrados na coluna VALOR POSTO(F7) por se tratar de posto 12 x 36.</t>
  </si>
  <si>
    <t>Operador Noturno (12X36)</t>
  </si>
  <si>
    <t>NOTA :Só preencher as células em amarelo, que podem ou não serem preenchidas na sua totalidade, a depender do regime de tributação da empresa.</t>
  </si>
  <si>
    <t>PREÇO GLOBAL ESTIMADO DO SERVIÇO (VALOR ORDINÁRIO DO SERVIÇO +VALORES MÁXIMOS DE HORA-EXTRA)</t>
  </si>
  <si>
    <t>valor estimado mensal para M.O.</t>
  </si>
  <si>
    <t>Manutenção de Refrigeração</t>
  </si>
  <si>
    <r>
      <t xml:space="preserve">VALOR  ESTIMADO DE MATERIAIS DE CONSUMO
</t>
    </r>
    <r>
      <rPr>
        <b/>
        <sz val="12"/>
        <color rgb="FFFF0000"/>
        <rFont val="Arial1"/>
      </rPr>
      <t>(30% do valor preço global estimado do serviço)</t>
    </r>
  </si>
  <si>
    <t>VALOR GLOBAL DA PROPOSTA</t>
  </si>
  <si>
    <t>Auxiliar de Eletricista</t>
  </si>
  <si>
    <r>
      <t xml:space="preserve">Aviso Prévio Indenizado - </t>
    </r>
    <r>
      <rPr>
        <b/>
        <sz val="8"/>
        <color rgb="FFFF0000"/>
        <rFont val="Arial1"/>
      </rPr>
      <t>Obs.: Informar previsão percentual de funcionários a serem dispensados com aviso prévio indenizado. O somatório desse percentual com o do aviso prévio trabalhado não poderá ser superior a 100%.</t>
    </r>
  </si>
  <si>
    <r>
      <t xml:space="preserve">Adicional Noturno (Memória de Cálculo = </t>
    </r>
    <r>
      <rPr>
        <b/>
        <sz val="11"/>
        <color rgb="FFFF0000"/>
        <rFont val="Arial1"/>
      </rPr>
      <t>Inserir memória de cálculo</t>
    </r>
    <r>
      <rPr>
        <sz val="11"/>
        <rFont val="Arial1"/>
      </rPr>
      <t>)</t>
    </r>
  </si>
  <si>
    <r>
      <t xml:space="preserve">Vale Refeição (Memória de Cálculo = </t>
    </r>
    <r>
      <rPr>
        <b/>
        <sz val="11"/>
        <color rgb="FFFF0000"/>
        <rFont val="Arial1"/>
      </rPr>
      <t>Inserir memória de cálculo</t>
    </r>
    <r>
      <rPr>
        <sz val="11"/>
        <color theme="1"/>
        <rFont val="Arial1"/>
      </rPr>
      <t>)</t>
    </r>
  </si>
  <si>
    <r>
      <t xml:space="preserve">Vale Transporte  (Memória de Cálculo = </t>
    </r>
    <r>
      <rPr>
        <b/>
        <sz val="11"/>
        <color rgb="FFFF0000"/>
        <rFont val="Arial1"/>
      </rPr>
      <t>Inserir memória de cálculo</t>
    </r>
    <r>
      <rPr>
        <sz val="11"/>
        <color theme="1"/>
        <rFont val="Arial1"/>
      </rPr>
      <t>)</t>
    </r>
  </si>
  <si>
    <r>
      <t>Adicional de Insalubridade (Memória de Cálculo =</t>
    </r>
    <r>
      <rPr>
        <b/>
        <sz val="11"/>
        <color rgb="FFFF0000"/>
        <rFont val="Arial1"/>
      </rPr>
      <t xml:space="preserve"> Inserir memória de cálculo</t>
    </r>
    <r>
      <rPr>
        <sz val="11"/>
        <color theme="1"/>
        <rFont val="Arial1"/>
      </rPr>
      <t>)</t>
    </r>
  </si>
  <si>
    <r>
      <t xml:space="preserve">Auxílio Creche (Memória de Cálculo = </t>
    </r>
    <r>
      <rPr>
        <b/>
        <sz val="11"/>
        <color rgb="FFFF0000"/>
        <rFont val="Arial1"/>
      </rPr>
      <t>Inserir memória de cálculo</t>
    </r>
    <r>
      <rPr>
        <sz val="11"/>
        <color theme="1"/>
        <rFont val="Arial1"/>
      </rPr>
      <t>) - Se previsto</t>
    </r>
  </si>
  <si>
    <r>
      <t xml:space="preserve">Auxílio Funeral (Memória de Cálculo = </t>
    </r>
    <r>
      <rPr>
        <b/>
        <sz val="11"/>
        <color rgb="FFFF0000"/>
        <rFont val="Arial1"/>
      </rPr>
      <t>Inserir memória de cálculo</t>
    </r>
    <r>
      <rPr>
        <sz val="11"/>
        <color theme="1"/>
        <rFont val="Arial1"/>
      </rPr>
      <t>) - Se previsto</t>
    </r>
  </si>
  <si>
    <r>
      <t xml:space="preserve">Seguro de Vida (Memória de Cálculo = </t>
    </r>
    <r>
      <rPr>
        <b/>
        <sz val="11"/>
        <color rgb="FFFF0000"/>
        <rFont val="Arial1"/>
      </rPr>
      <t>Inserir memória de cálculo</t>
    </r>
    <r>
      <rPr>
        <sz val="11"/>
        <color theme="1"/>
        <rFont val="Arial1"/>
      </rPr>
      <t>) - Se previsto</t>
    </r>
  </si>
  <si>
    <r>
      <t xml:space="preserve">Assistência Médica e Odontológica (Memória de Cálculo = </t>
    </r>
    <r>
      <rPr>
        <b/>
        <sz val="11"/>
        <color rgb="FFFF0000"/>
        <rFont val="Arial1"/>
      </rPr>
      <t>Inserir memória de cálculo</t>
    </r>
    <r>
      <rPr>
        <sz val="11"/>
        <color theme="1"/>
        <rFont val="Arial1"/>
      </rPr>
      <t>) - Se previsto</t>
    </r>
  </si>
  <si>
    <t>NOTA : O cálculo dos valores a serem provisionados em conta vinculada é automático e considera os percentuais definidos pelo ANEXO XII da INSTRUÇÃO NORMATIVA Nº 05, DE 26 DE MAIO DE 2008. Nenhum campo desta planilha deverá ser modificado.</t>
  </si>
  <si>
    <t xml:space="preserve">NOTA: Inserir os percentuais de hora extra nas células em Amarelo. → → → → → → → → </t>
  </si>
  <si>
    <t>→ → → → → → → → → → → → → → → → → → → → → → → → → → → → → → → → → → → → → → → → → → → → → → → →</t>
  </si>
  <si>
    <t xml:space="preserve">→ → → → → → → → → → → → → → → → </t>
  </si>
  <si>
    <t xml:space="preserve">→ → → → → → → → → → </t>
  </si>
  <si>
    <t xml:space="preserve">→ → → → → → → →  </t>
  </si>
  <si>
    <t>↓↓↓↓↓↓</t>
  </si>
  <si>
    <r>
      <t xml:space="preserve">Aviso Prévio Trabalhado - </t>
    </r>
    <r>
      <rPr>
        <b/>
        <sz val="8"/>
        <color rgb="FFFF0000"/>
        <rFont val="Arial1"/>
      </rPr>
      <t>Obs.: Informar previsão percentual de funcionários a serem dispensados com aviso prévio trabalhado. O somatório desse percentual com o do aviso prévio indenizado não poderá ser superior a 100%.</t>
    </r>
  </si>
  <si>
    <t>Auxiliar de mecânico de refrigeração</t>
  </si>
  <si>
    <t>Auxiliar mecânico refrigeração</t>
  </si>
  <si>
    <t>NOTA :Só preencher as células em amarelo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</si>
</sst>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R$&quot;\ * #,##0.00_-;\-&quot;R$&quot;\ * #,##0.00_-;_-&quot;R$&quot;\ * &quot;-&quot;??_-;_-@_-"/>
    <numFmt numFmtId="43" formatCode="_-* #,##0.00_-;\-* #,##0.00_-;_-* &quot;-&quot;??_-;_-@_-"/>
    <numFmt numFmtId="164" formatCode="#,##0.00&quot; &quot;;&quot; (&quot;#,##0.00&quot;)&quot;;&quot; -&quot;#&quot; &quot;;@&quot; &quot;"/>
    <numFmt numFmtId="165" formatCode="0.0000"/>
    <numFmt numFmtId="166" formatCode="0.00000000"/>
    <numFmt numFmtId="167" formatCode="&quot;R$ &quot;#,##0.00;[Red]&quot;R$ &quot;#,##0.00"/>
    <numFmt numFmtId="168" formatCode="&quot; R$&quot;#,##0.00&quot; &quot;;&quot; R$(&quot;#,##0.00&quot;)&quot;;&quot; R$-&quot;#&quot; &quot;;@&quot; &quot;"/>
    <numFmt numFmtId="169" formatCode="[$R$-416]&quot; &quot;#,##0.00;[Red]&quot;-&quot;[$R$-416]&quot; &quot;#,##0.00"/>
    <numFmt numFmtId="170" formatCode="d/m/yyyy"/>
    <numFmt numFmtId="171" formatCode="[$R$-416]\ #,##0.00;[Red][$R$-416]\ #,##0.00"/>
  </numFmts>
  <fonts count="38">
    <font>
      <sz val="11"/>
      <color theme="1"/>
      <name val="Arial1"/>
    </font>
    <font>
      <b/>
      <sz val="8"/>
      <color indexed="8"/>
      <name val="Arial1"/>
    </font>
    <font>
      <b/>
      <sz val="12"/>
      <name val="Arial"/>
      <family val="2"/>
    </font>
    <font>
      <sz val="12"/>
      <name val="Arial"/>
      <family val="2"/>
    </font>
    <font>
      <b/>
      <sz val="10"/>
      <name val="Arial"/>
      <family val="2"/>
    </font>
    <font>
      <sz val="11"/>
      <name val="Arial"/>
      <family val="2"/>
    </font>
    <font>
      <b/>
      <i/>
      <sz val="10"/>
      <name val="Arial"/>
      <family val="2"/>
    </font>
    <font>
      <b/>
      <sz val="10"/>
      <color indexed="10"/>
      <name val="Arial"/>
      <family val="2"/>
    </font>
    <font>
      <b/>
      <sz val="8"/>
      <color indexed="10"/>
      <name val="Arial"/>
      <family val="2"/>
    </font>
    <font>
      <sz val="14"/>
      <name val="Arial"/>
      <family val="2"/>
    </font>
    <font>
      <sz val="18"/>
      <name val="Arial"/>
      <family val="2"/>
    </font>
    <font>
      <sz val="16"/>
      <name val="Arial"/>
      <family val="2"/>
    </font>
    <font>
      <sz val="11"/>
      <color theme="1"/>
      <name val="Arial1"/>
    </font>
    <font>
      <sz val="11"/>
      <color theme="1"/>
      <name val="Calibri"/>
      <family val="2"/>
      <scheme val="minor"/>
    </font>
    <font>
      <sz val="10"/>
      <color theme="1"/>
      <name val="Arial1"/>
    </font>
    <font>
      <b/>
      <i/>
      <sz val="16"/>
      <color theme="1"/>
      <name val="Arial1"/>
    </font>
    <font>
      <b/>
      <i/>
      <u/>
      <sz val="11"/>
      <color theme="1"/>
      <name val="Arial1"/>
    </font>
    <font>
      <b/>
      <sz val="10"/>
      <color theme="1"/>
      <name val="Arial1"/>
    </font>
    <font>
      <b/>
      <sz val="12"/>
      <color theme="1"/>
      <name val="Arial1"/>
    </font>
    <font>
      <sz val="9"/>
      <color theme="1"/>
      <name val="Arial1"/>
    </font>
    <font>
      <sz val="12"/>
      <color theme="1"/>
      <name val="Arial1"/>
    </font>
    <font>
      <sz val="5"/>
      <color theme="1"/>
      <name val="Arial1"/>
    </font>
    <font>
      <b/>
      <sz val="8"/>
      <color theme="1"/>
      <name val="Arial1"/>
    </font>
    <font>
      <b/>
      <sz val="9"/>
      <color theme="1"/>
      <name val="Arial1"/>
    </font>
    <font>
      <b/>
      <sz val="14"/>
      <color theme="1"/>
      <name val="Arial1"/>
    </font>
    <font>
      <sz val="10"/>
      <color rgb="FFFF0000"/>
      <name val="Arial1"/>
    </font>
    <font>
      <sz val="8"/>
      <color rgb="FFFF0000"/>
      <name val="Arial1"/>
    </font>
    <font>
      <sz val="10"/>
      <color rgb="FFFF0000"/>
      <name val="Arial"/>
      <family val="2"/>
    </font>
    <font>
      <sz val="10"/>
      <color theme="1"/>
      <name val="Arial"/>
      <family val="2"/>
    </font>
    <font>
      <b/>
      <sz val="11"/>
      <color theme="1"/>
      <name val="Arial1"/>
    </font>
    <font>
      <sz val="14"/>
      <color theme="1"/>
      <name val="Arial1"/>
    </font>
    <font>
      <b/>
      <sz val="12"/>
      <color rgb="FFFF0000"/>
      <name val="Arial1"/>
    </font>
    <font>
      <b/>
      <sz val="8"/>
      <color rgb="FFFF0000"/>
      <name val="Arial1"/>
    </font>
    <font>
      <b/>
      <sz val="11"/>
      <color rgb="FFFF0000"/>
      <name val="Arial1"/>
    </font>
    <font>
      <sz val="11"/>
      <name val="Arial1"/>
    </font>
    <font>
      <b/>
      <sz val="10"/>
      <color rgb="FFFF0000"/>
      <name val="Arial1"/>
    </font>
    <font>
      <b/>
      <sz val="12"/>
      <color rgb="FFFF0000"/>
      <name val="Calibri"/>
      <family val="2"/>
    </font>
    <font>
      <b/>
      <sz val="9"/>
      <color rgb="FFFF0000"/>
      <name val="Arial1"/>
    </font>
  </fonts>
  <fills count="7">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4">
    <border>
      <left/>
      <right/>
      <top/>
      <bottom/>
      <diagonal/>
    </border>
    <border>
      <left style="medium">
        <color indexed="8"/>
      </left>
      <right style="medium">
        <color indexed="8"/>
      </right>
      <top style="medium">
        <color indexed="8"/>
      </top>
      <bottom style="medium">
        <color indexed="8"/>
      </bottom>
      <diagonal/>
    </border>
    <border>
      <left style="hair">
        <color indexed="8"/>
      </left>
      <right style="medium">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diagonalDown="1">
      <left style="thin">
        <color indexed="64"/>
      </left>
      <right style="thin">
        <color indexed="64"/>
      </right>
      <top style="medium">
        <color indexed="64"/>
      </top>
      <bottom style="medium">
        <color indexed="64"/>
      </bottom>
      <diagonal style="thin">
        <color indexed="64"/>
      </diagonal>
    </border>
    <border diagonalUp="1" diagonalDown="1">
      <left style="thin">
        <color indexed="64"/>
      </left>
      <right style="thin">
        <color indexed="64"/>
      </right>
      <top/>
      <bottom/>
      <diagonal style="thin">
        <color indexed="64"/>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hair">
        <color indexed="8"/>
      </bottom>
      <diagonal/>
    </border>
    <border>
      <left style="hair">
        <color indexed="8"/>
      </left>
      <right/>
      <top style="hair">
        <color indexed="8"/>
      </top>
      <bottom style="hair">
        <color indexed="8"/>
      </bottom>
      <diagonal/>
    </border>
    <border>
      <left style="medium">
        <color indexed="8"/>
      </left>
      <right/>
      <top style="medium">
        <color indexed="8"/>
      </top>
      <bottom style="medium">
        <color indexed="8"/>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thin">
        <color rgb="FF000000"/>
      </top>
      <bottom/>
      <diagonal/>
    </border>
    <border>
      <left/>
      <right style="medium">
        <color rgb="FF000000"/>
      </right>
      <top/>
      <bottom style="medium">
        <color rgb="FF000000"/>
      </bottom>
      <diagonal/>
    </border>
    <border>
      <left style="medium">
        <color indexed="64"/>
      </left>
      <right style="thin">
        <color rgb="FF000000"/>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style="medium">
        <color indexed="64"/>
      </bottom>
      <diagonal/>
    </border>
    <border>
      <left style="thin">
        <color rgb="FF000000"/>
      </left>
      <right style="medium">
        <color indexed="64"/>
      </right>
      <top style="thin">
        <color rgb="FF000000"/>
      </top>
      <bottom style="medium">
        <color rgb="FF000000"/>
      </bottom>
      <diagonal/>
    </border>
    <border>
      <left/>
      <right style="thin">
        <color rgb="FF000000"/>
      </right>
      <top style="thin">
        <color rgb="FF000000"/>
      </top>
      <bottom/>
      <diagonal/>
    </border>
    <border>
      <left/>
      <right style="thin">
        <color rgb="FF000000"/>
      </right>
      <top/>
      <bottom style="medium">
        <color indexed="64"/>
      </bottom>
      <diagonal/>
    </border>
    <border>
      <left style="thin">
        <color rgb="FF000000"/>
      </left>
      <right/>
      <top style="thin">
        <color rgb="FF000000"/>
      </top>
      <bottom/>
      <diagonal/>
    </border>
    <border>
      <left style="thin">
        <color rgb="FF000000"/>
      </left>
      <right/>
      <top/>
      <bottom style="medium">
        <color indexed="64"/>
      </bottom>
      <diagonal/>
    </border>
    <border>
      <left style="thin">
        <color rgb="FF000000"/>
      </left>
      <right style="medium">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thin">
        <color rgb="FF000000"/>
      </left>
      <right style="medium">
        <color indexed="64"/>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rgb="FF000000"/>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indexed="64"/>
      </top>
      <bottom style="thin">
        <color rgb="FF000000"/>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hair">
        <color indexed="8"/>
      </bottom>
      <diagonal/>
    </border>
    <border>
      <left style="thin">
        <color indexed="8"/>
      </left>
      <right/>
      <top style="thin">
        <color indexed="8"/>
      </top>
      <bottom style="thin">
        <color indexed="8"/>
      </bottom>
      <diagonal/>
    </border>
    <border diagonalUp="1" diagonalDown="1">
      <left style="hair">
        <color indexed="8"/>
      </left>
      <right style="thin">
        <color indexed="8"/>
      </right>
      <top style="hair">
        <color indexed="8"/>
      </top>
      <bottom style="hair">
        <color indexed="8"/>
      </bottom>
      <diagonal style="double">
        <color indexed="8"/>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hair">
        <color indexed="8"/>
      </top>
      <bottom style="hair">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right style="thin">
        <color indexed="8"/>
      </right>
      <top style="hair">
        <color indexed="8"/>
      </top>
      <bottom style="hair">
        <color indexed="8"/>
      </bottom>
      <diagonal/>
    </border>
    <border>
      <left/>
      <right/>
      <top style="thin">
        <color indexed="8"/>
      </top>
      <bottom/>
      <diagonal/>
    </border>
    <border diagonalUp="1" diagonalDown="1">
      <left style="hair">
        <color indexed="8"/>
      </left>
      <right style="medium">
        <color indexed="8"/>
      </right>
      <top style="medium">
        <color indexed="8"/>
      </top>
      <bottom style="hair">
        <color indexed="8"/>
      </bottom>
      <diagonal style="double">
        <color indexed="8"/>
      </diagonal>
    </border>
    <border>
      <left style="hair">
        <color indexed="8"/>
      </left>
      <right style="thin">
        <color indexed="8"/>
      </right>
      <top style="hair">
        <color indexed="8"/>
      </top>
      <bottom style="thin">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s>
  <cellStyleXfs count="10">
    <xf numFmtId="0" fontId="0" fillId="0" borderId="0"/>
    <xf numFmtId="164" fontId="14" fillId="0" borderId="0"/>
    <xf numFmtId="168" fontId="14" fillId="0" borderId="0"/>
    <xf numFmtId="9" fontId="14" fillId="0" borderId="0"/>
    <xf numFmtId="0" fontId="15" fillId="0" borderId="0">
      <alignment horizontal="center"/>
    </xf>
    <xf numFmtId="0" fontId="15" fillId="0" borderId="0">
      <alignment horizontal="center" textRotation="90"/>
    </xf>
    <xf numFmtId="44" fontId="13" fillId="0" borderId="0" applyFont="0" applyFill="0" applyBorder="0" applyAlignment="0" applyProtection="0"/>
    <xf numFmtId="0" fontId="16" fillId="0" borderId="0"/>
    <xf numFmtId="169" fontId="16" fillId="0" borderId="0"/>
    <xf numFmtId="43" fontId="13" fillId="0" borderId="0" applyFont="0" applyFill="0" applyBorder="0" applyAlignment="0" applyProtection="0"/>
  </cellStyleXfs>
  <cellXfs count="280">
    <xf numFmtId="0" fontId="0" fillId="0" borderId="0" xfId="0"/>
    <xf numFmtId="0" fontId="17" fillId="0" borderId="0" xfId="0" applyFont="1" applyBorder="1" applyAlignment="1">
      <alignment horizontal="center"/>
    </xf>
    <xf numFmtId="0" fontId="19" fillId="0" borderId="0" xfId="0" applyFont="1" applyBorder="1"/>
    <xf numFmtId="0" fontId="0" fillId="0" borderId="0" xfId="0" applyBorder="1"/>
    <xf numFmtId="0" fontId="19" fillId="0" borderId="0" xfId="0" applyFont="1"/>
    <xf numFmtId="0" fontId="19" fillId="0" borderId="0" xfId="0" applyFont="1" applyBorder="1" applyAlignment="1">
      <alignment horizontal="center" vertical="center" wrapText="1"/>
    </xf>
    <xf numFmtId="0" fontId="19" fillId="0" borderId="47" xfId="0" applyFont="1" applyBorder="1" applyAlignment="1">
      <alignment horizontal="center" vertical="center" wrapText="1"/>
    </xf>
    <xf numFmtId="0" fontId="21" fillId="0" borderId="0" xfId="0" applyFont="1" applyBorder="1" applyAlignment="1">
      <alignment horizontal="right"/>
    </xf>
    <xf numFmtId="4" fontId="19" fillId="0" borderId="0" xfId="0" applyNumberFormat="1" applyFont="1" applyBorder="1"/>
    <xf numFmtId="0" fontId="19" fillId="0" borderId="0" xfId="0" applyFont="1" applyBorder="1" applyAlignment="1">
      <alignment horizontal="center"/>
    </xf>
    <xf numFmtId="165" fontId="19" fillId="0" borderId="0" xfId="0" applyNumberFormat="1" applyFont="1" applyBorder="1"/>
    <xf numFmtId="166" fontId="19" fillId="0" borderId="0" xfId="0" applyNumberFormat="1" applyFont="1" applyBorder="1"/>
    <xf numFmtId="2" fontId="19" fillId="0" borderId="0" xfId="0" applyNumberFormat="1" applyFont="1" applyBorder="1"/>
    <xf numFmtId="4" fontId="19" fillId="0" borderId="0" xfId="0" applyNumberFormat="1" applyFont="1" applyAlignment="1">
      <alignment horizontal="center"/>
    </xf>
    <xf numFmtId="0" fontId="19" fillId="0" borderId="0" xfId="0" applyFont="1" applyAlignment="1">
      <alignment horizontal="center"/>
    </xf>
    <xf numFmtId="165" fontId="19" fillId="0" borderId="0" xfId="0" applyNumberFormat="1" applyFont="1"/>
    <xf numFmtId="4" fontId="19" fillId="0" borderId="0" xfId="0" applyNumberFormat="1" applyFont="1" applyBorder="1" applyAlignment="1">
      <alignment horizontal="right"/>
    </xf>
    <xf numFmtId="1" fontId="19" fillId="0" borderId="0" xfId="0" applyNumberFormat="1" applyFont="1" applyBorder="1" applyAlignment="1">
      <alignment horizontal="center"/>
    </xf>
    <xf numFmtId="164" fontId="19" fillId="0" borderId="0" xfId="1" applyFont="1" applyFill="1" applyBorder="1" applyAlignment="1" applyProtection="1"/>
    <xf numFmtId="4" fontId="19" fillId="0" borderId="0" xfId="0" applyNumberFormat="1" applyFont="1"/>
    <xf numFmtId="1" fontId="19" fillId="0" borderId="0" xfId="0" applyNumberFormat="1" applyFont="1" applyAlignment="1">
      <alignment horizontal="center"/>
    </xf>
    <xf numFmtId="9" fontId="19" fillId="0" borderId="0" xfId="3" applyFont="1" applyFill="1" applyBorder="1" applyAlignment="1" applyProtection="1">
      <alignment horizontal="center"/>
    </xf>
    <xf numFmtId="0" fontId="22" fillId="0" borderId="0" xfId="0" applyFont="1" applyBorder="1"/>
    <xf numFmtId="1" fontId="18" fillId="0" borderId="0" xfId="0" applyNumberFormat="1" applyFont="1" applyBorder="1"/>
    <xf numFmtId="0" fontId="23" fillId="0" borderId="0" xfId="0" applyFont="1" applyBorder="1" applyAlignment="1"/>
    <xf numFmtId="0" fontId="18" fillId="0" borderId="0" xfId="0" applyFont="1" applyBorder="1" applyAlignment="1">
      <alignment horizontal="center" vertical="center" wrapText="1"/>
    </xf>
    <xf numFmtId="0" fontId="19" fillId="0" borderId="0" xfId="0" applyFont="1" applyBorder="1" applyAlignment="1">
      <alignment vertical="center" wrapText="1"/>
    </xf>
    <xf numFmtId="167" fontId="24" fillId="0" borderId="0" xfId="0" applyNumberFormat="1" applyFont="1" applyBorder="1" applyAlignment="1">
      <alignment horizontal="center" vertical="center" wrapText="1"/>
    </xf>
    <xf numFmtId="0" fontId="25" fillId="0" borderId="0" xfId="0" applyFont="1"/>
    <xf numFmtId="0" fontId="18" fillId="0" borderId="0" xfId="0" applyFont="1" applyBorder="1" applyAlignment="1">
      <alignment horizontal="left"/>
    </xf>
    <xf numFmtId="0" fontId="26" fillId="0" borderId="47" xfId="0" applyFont="1" applyBorder="1"/>
    <xf numFmtId="0" fontId="19" fillId="0" borderId="0" xfId="0" applyFont="1" applyFill="1" applyBorder="1" applyAlignment="1">
      <alignment horizontal="center" vertical="center" wrapText="1"/>
    </xf>
    <xf numFmtId="0" fontId="21" fillId="0" borderId="0" xfId="0" applyFont="1" applyFill="1" applyBorder="1" applyAlignment="1">
      <alignment horizontal="center"/>
    </xf>
    <xf numFmtId="0" fontId="21" fillId="0" borderId="0" xfId="0" applyFont="1" applyBorder="1" applyAlignment="1">
      <alignment horizontal="center"/>
    </xf>
    <xf numFmtId="0" fontId="0" fillId="0" borderId="0" xfId="0" applyFont="1"/>
    <xf numFmtId="0" fontId="4" fillId="0" borderId="1" xfId="0" applyFont="1" applyBorder="1" applyAlignment="1">
      <alignment horizontal="right"/>
    </xf>
    <xf numFmtId="4" fontId="0" fillId="2" borderId="2" xfId="0" applyNumberFormat="1" applyFont="1" applyFill="1" applyBorder="1"/>
    <xf numFmtId="4" fontId="0" fillId="0" borderId="2" xfId="0" applyNumberFormat="1" applyFont="1" applyBorder="1"/>
    <xf numFmtId="4" fontId="4" fillId="0" borderId="1" xfId="0" applyNumberFormat="1" applyFont="1" applyBorder="1"/>
    <xf numFmtId="2" fontId="0" fillId="0" borderId="0" xfId="0" applyNumberFormat="1" applyFont="1"/>
    <xf numFmtId="10" fontId="0" fillId="2" borderId="3" xfId="0" applyNumberFormat="1" applyFont="1" applyFill="1" applyBorder="1" applyAlignment="1">
      <alignment horizontal="right"/>
    </xf>
    <xf numFmtId="10" fontId="0" fillId="0" borderId="1" xfId="0" applyNumberFormat="1" applyFont="1" applyBorder="1"/>
    <xf numFmtId="4" fontId="0" fillId="0" borderId="1" xfId="0" applyNumberFormat="1" applyFont="1" applyBorder="1"/>
    <xf numFmtId="10" fontId="0" fillId="2" borderId="4" xfId="0" applyNumberFormat="1" applyFont="1" applyFill="1" applyBorder="1" applyAlignment="1">
      <alignment horizontal="right"/>
    </xf>
    <xf numFmtId="0" fontId="0" fillId="2" borderId="3" xfId="0" applyNumberFormat="1" applyFont="1" applyFill="1" applyBorder="1" applyAlignment="1">
      <alignment horizontal="right"/>
    </xf>
    <xf numFmtId="0" fontId="0" fillId="0" borderId="5" xfId="0" applyFont="1" applyBorder="1"/>
    <xf numFmtId="4" fontId="3" fillId="0" borderId="1" xfId="0" applyNumberFormat="1" applyFont="1" applyBorder="1" applyAlignment="1" applyProtection="1">
      <alignment horizontal="center" vertical="top"/>
      <protection hidden="1"/>
    </xf>
    <xf numFmtId="10" fontId="6" fillId="0" borderId="3" xfId="0" applyNumberFormat="1" applyFont="1" applyBorder="1" applyAlignment="1">
      <alignment horizontal="right"/>
    </xf>
    <xf numFmtId="4" fontId="2" fillId="0" borderId="1" xfId="0" applyNumberFormat="1" applyFont="1" applyBorder="1"/>
    <xf numFmtId="0" fontId="26" fillId="0" borderId="48" xfId="0" applyFont="1" applyBorder="1"/>
    <xf numFmtId="0" fontId="25" fillId="0" borderId="0" xfId="0" applyFont="1" applyBorder="1"/>
    <xf numFmtId="0" fontId="26" fillId="0" borderId="0" xfId="0" applyFont="1" applyBorder="1"/>
    <xf numFmtId="0" fontId="10" fillId="0" borderId="6" xfId="0" applyFont="1" applyBorder="1" applyAlignment="1">
      <alignment horizontal="center" vertical="center" wrapText="1"/>
    </xf>
    <xf numFmtId="170" fontId="11" fillId="2" borderId="6" xfId="0" applyNumberFormat="1" applyFont="1" applyFill="1" applyBorder="1" applyAlignment="1">
      <alignment horizontal="center" vertical="center" wrapText="1"/>
    </xf>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11" fillId="2" borderId="6" xfId="0" applyFont="1" applyFill="1" applyBorder="1" applyAlignment="1">
      <alignment horizontal="center" vertical="center"/>
    </xf>
    <xf numFmtId="43" fontId="9" fillId="0" borderId="6" xfId="9" applyFont="1" applyBorder="1" applyAlignment="1" applyProtection="1">
      <alignment horizontal="center" vertical="center" wrapText="1"/>
    </xf>
    <xf numFmtId="43" fontId="11" fillId="0" borderId="6" xfId="9" applyFont="1" applyBorder="1" applyAlignment="1" applyProtection="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19" fillId="0" borderId="8" xfId="0" applyFont="1" applyBorder="1" applyAlignment="1">
      <alignment horizontal="center" vertical="center" wrapText="1"/>
    </xf>
    <xf numFmtId="0" fontId="21" fillId="0" borderId="9" xfId="0" applyFont="1" applyFill="1" applyBorder="1" applyAlignment="1">
      <alignment horizontal="center" vertical="center" wrapText="1"/>
    </xf>
    <xf numFmtId="49" fontId="21" fillId="0" borderId="9"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19"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52" xfId="0" applyFont="1" applyBorder="1" applyAlignment="1">
      <alignment horizontal="center" vertical="center" wrapText="1"/>
    </xf>
    <xf numFmtId="9" fontId="19" fillId="0" borderId="0" xfId="3" applyFont="1" applyFill="1" applyBorder="1" applyAlignment="1" applyProtection="1"/>
    <xf numFmtId="0" fontId="27" fillId="0" borderId="0" xfId="0" applyFont="1" applyAlignment="1">
      <alignment vertical="center" wrapText="1"/>
    </xf>
    <xf numFmtId="0" fontId="17" fillId="4" borderId="13" xfId="0" applyFont="1" applyFill="1" applyBorder="1" applyAlignment="1">
      <alignment horizontal="center"/>
    </xf>
    <xf numFmtId="0" fontId="17" fillId="4" borderId="14" xfId="0" applyFont="1" applyFill="1" applyBorder="1" applyAlignment="1">
      <alignment horizontal="center"/>
    </xf>
    <xf numFmtId="0" fontId="17" fillId="4" borderId="15" xfId="0" applyFont="1" applyFill="1" applyBorder="1" applyAlignment="1">
      <alignment horizontal="center"/>
    </xf>
    <xf numFmtId="0" fontId="14" fillId="4" borderId="16" xfId="0" applyFont="1" applyFill="1" applyBorder="1" applyAlignment="1">
      <alignment horizontal="left" vertical="center"/>
    </xf>
    <xf numFmtId="10" fontId="14" fillId="4" borderId="17" xfId="0" applyNumberFormat="1" applyFont="1" applyFill="1" applyBorder="1"/>
    <xf numFmtId="0" fontId="14" fillId="4" borderId="18" xfId="0" applyFont="1" applyFill="1" applyBorder="1" applyAlignment="1">
      <alignment horizontal="left" vertical="center"/>
    </xf>
    <xf numFmtId="10" fontId="14" fillId="4" borderId="19" xfId="0" applyNumberFormat="1" applyFont="1" applyFill="1" applyBorder="1"/>
    <xf numFmtId="0" fontId="14" fillId="4" borderId="16" xfId="0" applyFont="1" applyFill="1" applyBorder="1" applyAlignment="1">
      <alignment horizontal="left" vertical="center" wrapText="1"/>
    </xf>
    <xf numFmtId="10" fontId="14" fillId="4" borderId="20" xfId="0" applyNumberFormat="1" applyFont="1" applyFill="1" applyBorder="1" applyAlignment="1">
      <alignment horizontal="center"/>
    </xf>
    <xf numFmtId="10" fontId="14" fillId="4" borderId="20" xfId="0" applyNumberFormat="1" applyFont="1" applyFill="1" applyBorder="1"/>
    <xf numFmtId="10" fontId="14" fillId="4" borderId="6" xfId="0" applyNumberFormat="1" applyFont="1" applyFill="1" applyBorder="1" applyAlignment="1">
      <alignment horizontal="center"/>
    </xf>
    <xf numFmtId="10" fontId="14" fillId="4" borderId="6" xfId="0" applyNumberFormat="1" applyFont="1" applyFill="1" applyBorder="1"/>
    <xf numFmtId="10" fontId="14" fillId="4" borderId="9" xfId="0" applyNumberFormat="1" applyFont="1" applyFill="1" applyBorder="1" applyAlignment="1">
      <alignment horizontal="center"/>
    </xf>
    <xf numFmtId="10" fontId="14" fillId="4" borderId="9" xfId="0" applyNumberFormat="1" applyFont="1" applyFill="1" applyBorder="1" applyAlignment="1">
      <alignment horizontal="right"/>
    </xf>
    <xf numFmtId="10" fontId="14" fillId="4" borderId="22" xfId="0" applyNumberFormat="1" applyFont="1" applyFill="1" applyBorder="1"/>
    <xf numFmtId="10" fontId="14" fillId="4" borderId="23" xfId="0" applyNumberFormat="1" applyFont="1" applyFill="1" applyBorder="1"/>
    <xf numFmtId="44" fontId="20" fillId="0" borderId="24" xfId="6" applyFont="1" applyBorder="1"/>
    <xf numFmtId="0" fontId="28" fillId="0" borderId="0" xfId="0" applyFont="1" applyBorder="1"/>
    <xf numFmtId="0" fontId="14" fillId="0" borderId="0" xfId="0" applyFont="1" applyBorder="1" applyAlignment="1">
      <alignment vertical="center" wrapText="1"/>
    </xf>
    <xf numFmtId="0" fontId="0" fillId="0" borderId="0" xfId="0" applyFill="1" applyBorder="1" applyAlignment="1"/>
    <xf numFmtId="44" fontId="19" fillId="0" borderId="0" xfId="6" applyFont="1" applyBorder="1"/>
    <xf numFmtId="44" fontId="19" fillId="0" borderId="0" xfId="6" applyFont="1" applyBorder="1" applyAlignment="1">
      <alignment horizontal="right"/>
    </xf>
    <xf numFmtId="44" fontId="19" fillId="0" borderId="0" xfId="6" applyFont="1"/>
    <xf numFmtId="44" fontId="12" fillId="0" borderId="24" xfId="6" applyFont="1" applyBorder="1"/>
    <xf numFmtId="44" fontId="12" fillId="0" borderId="0" xfId="6" applyFont="1" applyBorder="1"/>
    <xf numFmtId="44" fontId="19" fillId="0" borderId="0" xfId="6" applyFont="1" applyFill="1" applyBorder="1" applyAlignment="1" applyProtection="1"/>
    <xf numFmtId="44" fontId="17" fillId="0" borderId="0" xfId="6" applyFont="1"/>
    <xf numFmtId="44" fontId="23" fillId="0" borderId="24" xfId="6" applyFont="1" applyBorder="1"/>
    <xf numFmtId="44" fontId="19" fillId="0" borderId="25" xfId="6" applyFont="1" applyBorder="1"/>
    <xf numFmtId="2" fontId="14" fillId="4" borderId="26" xfId="0" applyNumberFormat="1" applyFont="1" applyFill="1" applyBorder="1"/>
    <xf numFmtId="2" fontId="14" fillId="4" borderId="27" xfId="0" applyNumberFormat="1" applyFont="1" applyFill="1" applyBorder="1"/>
    <xf numFmtId="2" fontId="14" fillId="4" borderId="21" xfId="0" applyNumberFormat="1" applyFont="1" applyFill="1" applyBorder="1"/>
    <xf numFmtId="2" fontId="14" fillId="4" borderId="10" xfId="0" applyNumberFormat="1" applyFont="1" applyFill="1" applyBorder="1"/>
    <xf numFmtId="2" fontId="14" fillId="4" borderId="12" xfId="0" applyNumberFormat="1" applyFont="1" applyFill="1" applyBorder="1"/>
    <xf numFmtId="2" fontId="17" fillId="4" borderId="21" xfId="0" applyNumberFormat="1" applyFont="1" applyFill="1" applyBorder="1"/>
    <xf numFmtId="44" fontId="12" fillId="0" borderId="0" xfId="6" applyFont="1" applyAlignment="1">
      <alignment vertical="center"/>
    </xf>
    <xf numFmtId="168" fontId="0" fillId="0" borderId="0" xfId="0" applyNumberFormat="1" applyAlignment="1">
      <alignment vertical="center"/>
    </xf>
    <xf numFmtId="171" fontId="11" fillId="0" borderId="6" xfId="9" applyNumberFormat="1" applyFont="1" applyBorder="1" applyAlignment="1" applyProtection="1">
      <alignment horizontal="center" vertical="center"/>
      <protection locked="0"/>
    </xf>
    <xf numFmtId="0" fontId="4" fillId="0" borderId="86" xfId="0" applyFont="1" applyBorder="1" applyAlignment="1">
      <alignment horizontal="right"/>
    </xf>
    <xf numFmtId="4" fontId="0" fillId="2" borderId="42" xfId="0" applyNumberFormat="1" applyFont="1" applyFill="1" applyBorder="1" applyAlignment="1">
      <alignment horizontal="right" vertical="center"/>
    </xf>
    <xf numFmtId="4" fontId="0" fillId="0" borderId="89" xfId="0" applyNumberFormat="1" applyBorder="1"/>
    <xf numFmtId="4" fontId="0" fillId="2" borderId="89" xfId="0" applyNumberFormat="1" applyFill="1" applyBorder="1"/>
    <xf numFmtId="4" fontId="4" fillId="0" borderId="86" xfId="0" applyNumberFormat="1" applyFont="1" applyBorder="1"/>
    <xf numFmtId="10" fontId="0" fillId="0" borderId="86" xfId="0" applyNumberFormat="1" applyBorder="1"/>
    <xf numFmtId="4" fontId="0" fillId="0" borderId="86" xfId="0" applyNumberFormat="1" applyBorder="1"/>
    <xf numFmtId="0" fontId="0" fillId="2" borderId="3" xfId="0" applyFill="1" applyBorder="1" applyAlignment="1">
      <alignment horizontal="right"/>
    </xf>
    <xf numFmtId="0" fontId="0" fillId="0" borderId="88" xfId="0" applyBorder="1"/>
    <xf numFmtId="4" fontId="3" fillId="0" borderId="86" xfId="0" applyNumberFormat="1" applyFont="1" applyBorder="1" applyAlignment="1" applyProtection="1">
      <alignment horizontal="center" vertical="top"/>
      <protection hidden="1"/>
    </xf>
    <xf numFmtId="4" fontId="0" fillId="0" borderId="91" xfId="0" applyNumberFormat="1" applyBorder="1" applyAlignment="1">
      <alignment horizontal="right"/>
    </xf>
    <xf numFmtId="4" fontId="2" fillId="0" borderId="86" xfId="0" applyNumberFormat="1" applyFont="1" applyBorder="1"/>
    <xf numFmtId="4" fontId="4" fillId="0" borderId="86" xfId="0" applyNumberFormat="1" applyFont="1" applyBorder="1" applyAlignment="1">
      <alignment vertical="center"/>
    </xf>
    <xf numFmtId="4" fontId="0" fillId="0" borderId="89" xfId="0" applyNumberFormat="1" applyFill="1" applyBorder="1"/>
    <xf numFmtId="4" fontId="0" fillId="0" borderId="98" xfId="0" applyNumberFormat="1" applyBorder="1"/>
    <xf numFmtId="4" fontId="0" fillId="0" borderId="90" xfId="0" applyNumberFormat="1" applyFont="1" applyBorder="1" applyAlignment="1">
      <alignment vertical="center"/>
    </xf>
    <xf numFmtId="2" fontId="17" fillId="4" borderId="26" xfId="0" applyNumberFormat="1" applyFont="1" applyFill="1" applyBorder="1"/>
    <xf numFmtId="0" fontId="14" fillId="0" borderId="0" xfId="0" applyFont="1" applyFill="1" applyBorder="1" applyAlignment="1">
      <alignment horizontal="center" wrapText="1"/>
    </xf>
    <xf numFmtId="44" fontId="14" fillId="0" borderId="0" xfId="6" applyFont="1"/>
    <xf numFmtId="4" fontId="0" fillId="0" borderId="100" xfId="0" applyNumberFormat="1" applyFont="1" applyBorder="1" applyAlignment="1">
      <alignment horizontal="right"/>
    </xf>
    <xf numFmtId="0" fontId="0" fillId="0" borderId="42" xfId="0" applyFont="1" applyBorder="1" applyAlignment="1">
      <alignment vertical="center" wrapText="1"/>
    </xf>
    <xf numFmtId="10" fontId="0" fillId="0" borderId="3" xfId="0" applyNumberFormat="1" applyFont="1" applyFill="1" applyBorder="1" applyAlignment="1">
      <alignment horizontal="right"/>
    </xf>
    <xf numFmtId="10" fontId="0" fillId="0" borderId="3" xfId="0" applyNumberFormat="1" applyFill="1" applyBorder="1"/>
    <xf numFmtId="4" fontId="0" fillId="5" borderId="42" xfId="0" applyNumberFormat="1" applyFill="1" applyBorder="1"/>
    <xf numFmtId="0" fontId="35" fillId="0" borderId="0" xfId="0" applyFont="1" applyBorder="1" applyAlignment="1"/>
    <xf numFmtId="1" fontId="36" fillId="0" borderId="0" xfId="0" applyNumberFormat="1" applyFont="1" applyBorder="1" applyAlignment="1">
      <alignment horizontal="center"/>
    </xf>
    <xf numFmtId="4" fontId="0" fillId="0" borderId="89" xfId="0" applyNumberFormat="1" applyFont="1" applyBorder="1"/>
    <xf numFmtId="4" fontId="0" fillId="0" borderId="102" xfId="0" applyNumberFormat="1" applyBorder="1"/>
    <xf numFmtId="4" fontId="0" fillId="0" borderId="101" xfId="0" applyNumberFormat="1" applyFont="1" applyBorder="1"/>
    <xf numFmtId="4" fontId="0" fillId="0" borderId="103" xfId="0" applyNumberFormat="1" applyBorder="1"/>
    <xf numFmtId="4" fontId="37" fillId="0" borderId="0" xfId="0" applyNumberFormat="1" applyFont="1"/>
    <xf numFmtId="1" fontId="37" fillId="0" borderId="0" xfId="0" applyNumberFormat="1" applyFont="1" applyAlignment="1">
      <alignment horizontal="center"/>
    </xf>
    <xf numFmtId="9" fontId="19" fillId="5" borderId="6" xfId="3" applyFont="1" applyFill="1" applyBorder="1" applyAlignment="1" applyProtection="1">
      <alignment horizontal="center"/>
    </xf>
    <xf numFmtId="9" fontId="19" fillId="6" borderId="6" xfId="3" applyFont="1" applyFill="1" applyBorder="1" applyAlignment="1" applyProtection="1">
      <alignment horizontal="center"/>
    </xf>
    <xf numFmtId="0" fontId="0" fillId="0" borderId="28" xfId="0" applyBorder="1" applyAlignment="1">
      <alignment wrapText="1"/>
    </xf>
    <xf numFmtId="0" fontId="0" fillId="0" borderId="29" xfId="0" applyBorder="1" applyAlignment="1">
      <alignment wrapText="1"/>
    </xf>
    <xf numFmtId="0" fontId="0" fillId="0" borderId="30" xfId="0" applyBorder="1" applyAlignment="1">
      <alignment wrapText="1"/>
    </xf>
    <xf numFmtId="4" fontId="10" fillId="0" borderId="6" xfId="0" applyNumberFormat="1" applyFont="1" applyBorder="1" applyAlignment="1">
      <alignment horizontal="center" vertical="center" wrapText="1"/>
    </xf>
    <xf numFmtId="0" fontId="7" fillId="0" borderId="0" xfId="0" applyFont="1" applyAlignment="1">
      <alignment horizontal="justify" vertical="top" wrapText="1"/>
    </xf>
    <xf numFmtId="0" fontId="10" fillId="0" borderId="6" xfId="0" applyFont="1" applyBorder="1" applyAlignment="1">
      <alignment horizontal="center" vertical="center" wrapText="1"/>
    </xf>
    <xf numFmtId="0" fontId="14" fillId="4" borderId="31"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4" fillId="4" borderId="33" xfId="0" applyFont="1" applyFill="1" applyBorder="1" applyAlignment="1">
      <alignment horizontal="left" vertical="center" wrapText="1"/>
    </xf>
    <xf numFmtId="0" fontId="0" fillId="0" borderId="34" xfId="0" applyFont="1" applyBorder="1" applyAlignment="1">
      <alignment horizontal="left" vertical="center" wrapText="1"/>
    </xf>
    <xf numFmtId="0" fontId="0" fillId="0" borderId="0" xfId="0" applyFont="1" applyBorder="1" applyAlignment="1">
      <alignment horizontal="left" vertical="center" wrapText="1"/>
    </xf>
    <xf numFmtId="0" fontId="27" fillId="0" borderId="0" xfId="0" applyFont="1" applyAlignment="1">
      <alignment horizontal="left" vertical="center" wrapText="1"/>
    </xf>
    <xf numFmtId="0" fontId="17" fillId="4" borderId="35" xfId="0" applyFont="1" applyFill="1" applyBorder="1" applyAlignment="1">
      <alignment horizontal="center"/>
    </xf>
    <xf numFmtId="0" fontId="17" fillId="4" borderId="36" xfId="0" applyFont="1" applyFill="1" applyBorder="1" applyAlignment="1">
      <alignment horizontal="center"/>
    </xf>
    <xf numFmtId="0" fontId="17" fillId="4" borderId="37" xfId="0" applyFont="1" applyFill="1" applyBorder="1" applyAlignment="1">
      <alignment horizontal="center"/>
    </xf>
    <xf numFmtId="0" fontId="17" fillId="4" borderId="35" xfId="0" applyFont="1" applyFill="1" applyBorder="1" applyAlignment="1">
      <alignment horizontal="center" vertical="center"/>
    </xf>
    <xf numFmtId="0" fontId="17" fillId="4" borderId="36" xfId="0" applyFont="1" applyFill="1" applyBorder="1" applyAlignment="1">
      <alignment horizontal="center" vertical="center"/>
    </xf>
    <xf numFmtId="0" fontId="17" fillId="4" borderId="38" xfId="0" applyFont="1" applyFill="1" applyBorder="1" applyAlignment="1">
      <alignment horizontal="center" vertical="center"/>
    </xf>
    <xf numFmtId="0" fontId="2" fillId="0" borderId="39" xfId="0" applyFont="1" applyBorder="1" applyAlignment="1">
      <alignment horizontal="center" vertical="center"/>
    </xf>
    <xf numFmtId="0" fontId="3" fillId="0" borderId="40" xfId="0" applyFont="1" applyBorder="1" applyAlignment="1">
      <alignment horizontal="center" vertical="center"/>
    </xf>
    <xf numFmtId="0" fontId="0" fillId="0" borderId="3" xfId="0" applyFont="1" applyBorder="1" applyAlignment="1">
      <alignment horizontal="center" vertical="center"/>
    </xf>
    <xf numFmtId="0" fontId="5" fillId="0" borderId="41" xfId="0" applyFont="1" applyBorder="1" applyAlignment="1">
      <alignment horizontal="center" vertical="center"/>
    </xf>
    <xf numFmtId="0" fontId="0" fillId="0" borderId="5" xfId="0" applyFont="1" applyBorder="1" applyAlignment="1">
      <alignment horizontal="center" vertical="center"/>
    </xf>
    <xf numFmtId="0" fontId="0" fillId="0" borderId="42" xfId="0" applyFont="1" applyBorder="1" applyAlignment="1">
      <alignment horizontal="left" vertical="center"/>
    </xf>
    <xf numFmtId="0" fontId="0" fillId="0" borderId="94" xfId="0" applyFont="1" applyBorder="1" applyAlignment="1">
      <alignment horizontal="left" vertical="center"/>
    </xf>
    <xf numFmtId="0" fontId="0" fillId="0" borderId="4" xfId="0" applyFont="1" applyBorder="1" applyAlignment="1">
      <alignment horizontal="left" vertical="center"/>
    </xf>
    <xf numFmtId="0" fontId="0" fillId="0" borderId="95" xfId="0" applyFont="1" applyBorder="1" applyAlignment="1">
      <alignment horizontal="left" vertical="center"/>
    </xf>
    <xf numFmtId="0" fontId="0" fillId="0" borderId="96" xfId="0" applyFont="1" applyBorder="1" applyAlignment="1">
      <alignment horizontal="left" vertical="center"/>
    </xf>
    <xf numFmtId="0" fontId="0" fillId="0" borderId="97" xfId="0" applyFont="1" applyBorder="1" applyAlignment="1">
      <alignment horizontal="left" vertical="center"/>
    </xf>
    <xf numFmtId="0" fontId="4" fillId="0" borderId="1" xfId="0" applyFont="1" applyBorder="1" applyAlignment="1">
      <alignment horizontal="center" vertical="center"/>
    </xf>
    <xf numFmtId="0" fontId="0" fillId="0" borderId="41" xfId="0" applyFont="1" applyBorder="1" applyAlignment="1">
      <alignment horizontal="center" vertical="center"/>
    </xf>
    <xf numFmtId="0" fontId="0" fillId="0" borderId="43" xfId="0" applyFont="1" applyBorder="1" applyAlignment="1">
      <alignment horizontal="center" vertical="center"/>
    </xf>
    <xf numFmtId="0" fontId="0" fillId="3" borderId="42" xfId="0" applyFont="1" applyFill="1" applyBorder="1" applyAlignment="1">
      <alignment horizontal="left" vertical="center"/>
    </xf>
    <xf numFmtId="0" fontId="0" fillId="3" borderId="3" xfId="0" applyFont="1" applyFill="1" applyBorder="1" applyAlignment="1">
      <alignment horizontal="left" vertical="center"/>
    </xf>
    <xf numFmtId="0" fontId="0" fillId="0" borderId="44" xfId="0" applyFont="1" applyBorder="1" applyAlignment="1">
      <alignment wrapText="1"/>
    </xf>
    <xf numFmtId="0" fontId="0" fillId="0" borderId="24" xfId="0" applyFont="1" applyBorder="1" applyAlignment="1">
      <alignment wrapText="1"/>
    </xf>
    <xf numFmtId="0" fontId="0" fillId="0" borderId="45" xfId="0" applyFont="1" applyBorder="1" applyAlignment="1">
      <alignment wrapText="1"/>
    </xf>
    <xf numFmtId="0" fontId="2" fillId="0" borderId="1" xfId="0" applyFont="1" applyBorder="1" applyAlignment="1">
      <alignment horizontal="center" vertical="center"/>
    </xf>
    <xf numFmtId="0" fontId="7" fillId="0" borderId="0" xfId="0" applyFont="1" applyBorder="1" applyAlignment="1">
      <alignment horizontal="justify" vertical="center" wrapText="1"/>
    </xf>
    <xf numFmtId="0" fontId="6" fillId="0" borderId="42" xfId="0" applyFont="1" applyBorder="1" applyAlignment="1">
      <alignment horizontal="left" vertical="center"/>
    </xf>
    <xf numFmtId="0" fontId="0" fillId="0" borderId="90" xfId="0" applyFont="1" applyBorder="1" applyAlignment="1">
      <alignment horizontal="center" vertical="center"/>
    </xf>
    <xf numFmtId="0" fontId="0" fillId="0" borderId="87" xfId="0" applyFont="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88" xfId="0" applyFont="1" applyBorder="1" applyAlignment="1">
      <alignment horizontal="center" vertical="center"/>
    </xf>
    <xf numFmtId="0" fontId="0" fillId="0" borderId="0" xfId="0" applyBorder="1" applyAlignment="1">
      <alignment horizontal="center" vertical="center"/>
    </xf>
    <xf numFmtId="0" fontId="2" fillId="0" borderId="84" xfId="0" applyFont="1" applyBorder="1" applyAlignment="1">
      <alignment horizontal="center" vertical="center"/>
    </xf>
    <xf numFmtId="0" fontId="3" fillId="0" borderId="85" xfId="0" applyFont="1" applyBorder="1" applyAlignment="1">
      <alignment horizontal="center" vertical="center"/>
    </xf>
    <xf numFmtId="0" fontId="0" fillId="0" borderId="3" xfId="0" applyBorder="1" applyAlignment="1">
      <alignment horizontal="center" vertical="center"/>
    </xf>
    <xf numFmtId="0" fontId="0" fillId="0" borderId="44" xfId="0" applyBorder="1" applyAlignment="1">
      <alignment horizontal="center"/>
    </xf>
    <xf numFmtId="0" fontId="0" fillId="0" borderId="24" xfId="0" applyBorder="1" applyAlignment="1">
      <alignment horizontal="center"/>
    </xf>
    <xf numFmtId="0" fontId="0" fillId="0" borderId="45" xfId="0" applyBorder="1" applyAlignment="1">
      <alignment horizontal="center"/>
    </xf>
    <xf numFmtId="0" fontId="4" fillId="0" borderId="9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5" fillId="0" borderId="87" xfId="0" applyFont="1" applyBorder="1" applyAlignment="1">
      <alignment horizontal="center" vertical="center"/>
    </xf>
    <xf numFmtId="0" fontId="0" fillId="0" borderId="42" xfId="0" applyFont="1" applyBorder="1" applyAlignment="1">
      <alignment horizontal="center" vertical="center"/>
    </xf>
    <xf numFmtId="0" fontId="7" fillId="0" borderId="99" xfId="0" applyFont="1" applyBorder="1" applyAlignment="1">
      <alignment horizontal="left" vertical="center" wrapText="1"/>
    </xf>
    <xf numFmtId="0" fontId="7" fillId="0" borderId="0" xfId="0" applyFont="1" applyAlignment="1">
      <alignment horizontal="left"/>
    </xf>
    <xf numFmtId="0" fontId="6" fillId="0" borderId="42" xfId="0" applyFont="1" applyBorder="1" applyAlignment="1">
      <alignment horizontal="center" vertical="center"/>
    </xf>
    <xf numFmtId="0" fontId="2" fillId="0" borderId="90"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0" fillId="3" borderId="42" xfId="0" applyFont="1" applyFill="1" applyBorder="1" applyAlignment="1">
      <alignment horizontal="center" vertical="center"/>
    </xf>
    <xf numFmtId="0" fontId="35" fillId="0" borderId="0" xfId="0" applyFont="1" applyBorder="1" applyAlignment="1">
      <alignment horizontal="center"/>
    </xf>
    <xf numFmtId="0" fontId="14" fillId="0" borderId="24" xfId="0" applyFont="1" applyBorder="1" applyAlignment="1">
      <alignment horizontal="center" vertical="center" wrapText="1"/>
    </xf>
    <xf numFmtId="0" fontId="35" fillId="0" borderId="0" xfId="0" applyFont="1" applyBorder="1" applyAlignment="1">
      <alignment horizontal="left"/>
    </xf>
    <xf numFmtId="0" fontId="18" fillId="0" borderId="53"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58" xfId="0" applyFont="1" applyFill="1" applyBorder="1" applyAlignment="1">
      <alignment horizontal="center" vertical="center" wrapText="1"/>
    </xf>
    <xf numFmtId="0" fontId="29" fillId="0" borderId="59" xfId="0" applyFont="1" applyFill="1" applyBorder="1" applyAlignment="1">
      <alignment horizontal="center" vertical="center" wrapText="1"/>
    </xf>
    <xf numFmtId="0" fontId="29" fillId="0" borderId="60" xfId="0" applyFont="1" applyFill="1" applyBorder="1" applyAlignment="1">
      <alignment horizontal="center" vertical="center" wrapText="1"/>
    </xf>
    <xf numFmtId="0" fontId="29" fillId="0" borderId="61" xfId="0" applyFont="1" applyFill="1" applyBorder="1" applyAlignment="1">
      <alignment horizontal="center" vertical="center" wrapText="1"/>
    </xf>
    <xf numFmtId="0" fontId="29" fillId="0" borderId="62" xfId="0" applyFont="1" applyFill="1" applyBorder="1" applyAlignment="1">
      <alignment horizontal="center" vertical="center" wrapText="1"/>
    </xf>
    <xf numFmtId="167" fontId="24" fillId="0" borderId="60" xfId="0" applyNumberFormat="1" applyFont="1" applyFill="1" applyBorder="1" applyAlignment="1">
      <alignment horizontal="center" vertical="center" wrapText="1"/>
    </xf>
    <xf numFmtId="167" fontId="24" fillId="0" borderId="63" xfId="0" applyNumberFormat="1" applyFont="1" applyFill="1" applyBorder="1" applyAlignment="1">
      <alignment horizontal="center" vertical="center" wrapText="1"/>
    </xf>
    <xf numFmtId="167" fontId="24" fillId="0" borderId="62" xfId="0" applyNumberFormat="1" applyFont="1" applyFill="1" applyBorder="1" applyAlignment="1">
      <alignment horizontal="center" vertical="center" wrapText="1"/>
    </xf>
    <xf numFmtId="167" fontId="24" fillId="0" borderId="64" xfId="0" applyNumberFormat="1" applyFont="1" applyFill="1" applyBorder="1" applyAlignment="1">
      <alignment horizontal="center" vertical="center" wrapText="1"/>
    </xf>
    <xf numFmtId="0" fontId="19" fillId="0" borderId="25" xfId="0" applyFont="1" applyBorder="1" applyAlignment="1">
      <alignment horizontal="center"/>
    </xf>
    <xf numFmtId="0" fontId="23" fillId="0" borderId="24" xfId="0" applyFont="1" applyBorder="1" applyAlignment="1">
      <alignment horizontal="center"/>
    </xf>
    <xf numFmtId="0" fontId="14" fillId="0" borderId="24" xfId="0" applyFont="1" applyBorder="1" applyAlignment="1">
      <alignment horizontal="center"/>
    </xf>
    <xf numFmtId="0" fontId="19" fillId="0" borderId="24" xfId="0" applyFont="1" applyBorder="1" applyAlignment="1">
      <alignment horizontal="center"/>
    </xf>
    <xf numFmtId="0" fontId="23" fillId="0" borderId="0" xfId="0" applyFont="1" applyBorder="1" applyAlignment="1">
      <alignment horizontal="center"/>
    </xf>
    <xf numFmtId="0" fontId="19" fillId="0" borderId="69" xfId="0" applyFont="1" applyBorder="1" applyAlignment="1">
      <alignment horizontal="center" vertical="center" wrapText="1"/>
    </xf>
    <xf numFmtId="0" fontId="19" fillId="0" borderId="7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4" fillId="0" borderId="68"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9" fillId="0" borderId="76" xfId="0" applyFont="1" applyFill="1" applyBorder="1" applyAlignment="1">
      <alignment horizontal="center" vertical="center" wrapText="1"/>
    </xf>
    <xf numFmtId="0" fontId="19" fillId="0" borderId="77" xfId="0" applyFont="1" applyFill="1" applyBorder="1" applyAlignment="1">
      <alignment horizontal="center" vertical="center" wrapText="1"/>
    </xf>
    <xf numFmtId="0" fontId="19" fillId="0" borderId="78" xfId="0" applyFont="1" applyFill="1" applyBorder="1" applyAlignment="1">
      <alignment horizontal="center" vertical="center" wrapText="1"/>
    </xf>
    <xf numFmtId="0" fontId="17" fillId="0" borderId="0" xfId="0" applyFont="1" applyFill="1" applyBorder="1" applyAlignment="1">
      <alignment horizontal="center"/>
    </xf>
    <xf numFmtId="0" fontId="19" fillId="0" borderId="60"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79"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80" xfId="0" applyFont="1" applyFill="1" applyBorder="1" applyAlignment="1">
      <alignment horizontal="center" vertical="center" wrapText="1"/>
    </xf>
    <xf numFmtId="0" fontId="19" fillId="0" borderId="65" xfId="0" applyFont="1" applyFill="1" applyBorder="1" applyAlignment="1">
      <alignment horizontal="center" vertical="center" wrapText="1"/>
    </xf>
    <xf numFmtId="0" fontId="19" fillId="0" borderId="81" xfId="0" applyFont="1" applyFill="1" applyBorder="1" applyAlignment="1">
      <alignment horizontal="center" vertical="center" wrapText="1"/>
    </xf>
    <xf numFmtId="0" fontId="19" fillId="0" borderId="82" xfId="0" applyFont="1" applyFill="1" applyBorder="1" applyAlignment="1">
      <alignment horizontal="center" vertical="center" wrapText="1"/>
    </xf>
    <xf numFmtId="0" fontId="19" fillId="0" borderId="83" xfId="0" applyFont="1" applyFill="1" applyBorder="1" applyAlignment="1">
      <alignment horizontal="center" vertical="center" wrapText="1"/>
    </xf>
    <xf numFmtId="0" fontId="0" fillId="0" borderId="0" xfId="0" applyAlignment="1">
      <alignment horizontal="center"/>
    </xf>
    <xf numFmtId="0" fontId="18" fillId="0" borderId="0" xfId="0" applyFont="1" applyBorder="1" applyAlignment="1">
      <alignment horizontal="center"/>
    </xf>
    <xf numFmtId="0" fontId="18" fillId="0" borderId="0" xfId="0" applyFont="1" applyAlignment="1">
      <alignment horizontal="center"/>
    </xf>
    <xf numFmtId="0" fontId="17" fillId="0" borderId="0" xfId="0" applyFont="1" applyBorder="1" applyAlignment="1">
      <alignment horizontal="center"/>
    </xf>
    <xf numFmtId="0" fontId="19" fillId="0" borderId="73" xfId="0" applyFont="1" applyFill="1" applyBorder="1" applyAlignment="1">
      <alignment horizontal="center" vertical="center" wrapText="1"/>
    </xf>
    <xf numFmtId="0" fontId="19" fillId="0" borderId="74" xfId="0" applyFont="1" applyFill="1" applyBorder="1" applyAlignment="1">
      <alignment horizontal="center" vertical="center" wrapText="1"/>
    </xf>
    <xf numFmtId="0" fontId="19" fillId="0" borderId="66" xfId="0" applyFont="1" applyFill="1" applyBorder="1" applyAlignment="1">
      <alignment horizontal="center" vertical="center" wrapText="1"/>
    </xf>
    <xf numFmtId="0" fontId="19" fillId="0" borderId="67"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19" fillId="0" borderId="75"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6" xfId="0" applyFont="1" applyFill="1" applyBorder="1" applyAlignment="1">
      <alignment horizontal="center" vertical="center" wrapText="1"/>
    </xf>
    <xf numFmtId="168" fontId="30" fillId="0" borderId="20" xfId="2" applyFont="1" applyFill="1" applyBorder="1" applyAlignment="1" applyProtection="1">
      <alignment horizontal="center" vertical="center" wrapText="1"/>
    </xf>
    <xf numFmtId="168" fontId="30" fillId="0" borderId="21" xfId="2" applyFont="1" applyFill="1" applyBorder="1" applyAlignment="1" applyProtection="1">
      <alignment horizontal="center" vertical="center" wrapText="1"/>
    </xf>
    <xf numFmtId="0" fontId="20" fillId="0" borderId="32" xfId="0" applyFont="1" applyFill="1" applyBorder="1" applyAlignment="1">
      <alignment horizontal="center" vertical="center" wrapText="1"/>
    </xf>
    <xf numFmtId="0" fontId="20" fillId="0" borderId="6" xfId="0" applyFont="1" applyFill="1" applyBorder="1" applyAlignment="1">
      <alignment horizontal="center" vertical="center" wrapText="1"/>
    </xf>
    <xf numFmtId="168" fontId="30" fillId="0" borderId="6" xfId="2" applyFont="1" applyFill="1" applyBorder="1" applyAlignment="1" applyProtection="1">
      <alignment horizontal="center" vertical="center" wrapText="1"/>
    </xf>
    <xf numFmtId="168" fontId="30" fillId="0" borderId="10" xfId="2" applyFont="1" applyFill="1" applyBorder="1" applyAlignment="1" applyProtection="1">
      <alignment horizontal="center" vertical="center" wrapText="1"/>
    </xf>
    <xf numFmtId="0" fontId="0" fillId="0" borderId="44" xfId="0" applyBorder="1" applyAlignment="1">
      <alignment wrapText="1"/>
    </xf>
    <xf numFmtId="0" fontId="0" fillId="0" borderId="24" xfId="0" applyBorder="1" applyAlignment="1">
      <alignment wrapText="1"/>
    </xf>
    <xf numFmtId="0" fontId="0" fillId="0" borderId="45" xfId="0" applyBorder="1" applyAlignment="1">
      <alignment wrapText="1"/>
    </xf>
    <xf numFmtId="164" fontId="18" fillId="0" borderId="33" xfId="0" applyNumberFormat="1" applyFont="1" applyFill="1" applyBorder="1" applyAlignment="1">
      <alignment horizontal="center" vertical="center" wrapText="1"/>
    </xf>
    <xf numFmtId="164" fontId="18" fillId="0" borderId="9" xfId="0" applyNumberFormat="1" applyFont="1" applyFill="1" applyBorder="1" applyAlignment="1">
      <alignment horizontal="center" vertical="center" wrapText="1"/>
    </xf>
    <xf numFmtId="168" fontId="30" fillId="0" borderId="9" xfId="2" applyFont="1" applyFill="1" applyBorder="1" applyAlignment="1" applyProtection="1">
      <alignment horizontal="center" vertical="center"/>
    </xf>
    <xf numFmtId="168" fontId="30" fillId="0" borderId="12" xfId="2" applyFont="1" applyFill="1" applyBorder="1" applyAlignment="1" applyProtection="1">
      <alignment horizontal="center" vertical="center"/>
    </xf>
    <xf numFmtId="0" fontId="18" fillId="0" borderId="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0" xfId="0" applyFont="1" applyFill="1" applyBorder="1" applyAlignment="1">
      <alignment horizontal="center" vertical="center" wrapText="1"/>
    </xf>
  </cellXfs>
  <cellStyles count="10">
    <cellStyle name="Excel_BuiltIn_Comma" xfId="1"/>
    <cellStyle name="Excel_BuiltIn_Currency" xfId="2"/>
    <cellStyle name="Excel_BuiltIn_Percent" xfId="3"/>
    <cellStyle name="Heading" xfId="4"/>
    <cellStyle name="Heading1" xfId="5"/>
    <cellStyle name="Moeda" xfId="6" builtinId="4"/>
    <cellStyle name="Normal" xfId="0" builtinId="0" customBuiltin="1"/>
    <cellStyle name="Result" xfId="7"/>
    <cellStyle name="Result2" xfId="8"/>
    <cellStyle name="Vírgula" xfId="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1133475</xdr:colOff>
      <xdr:row>1</xdr:row>
      <xdr:rowOff>0</xdr:rowOff>
    </xdr:to>
    <xdr:pic>
      <xdr:nvPicPr>
        <xdr:cNvPr id="7"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8</xdr:row>
      <xdr:rowOff>95250</xdr:rowOff>
    </xdr:from>
    <xdr:to>
      <xdr:col>3</xdr:col>
      <xdr:colOff>1095375</xdr:colOff>
      <xdr:row>10</xdr:row>
      <xdr:rowOff>0</xdr:rowOff>
    </xdr:to>
    <xdr:sp macro="" textlink="">
      <xdr:nvSpPr>
        <xdr:cNvPr id="2" name="CaixaDeTexto 1"/>
        <xdr:cNvSpPr txBox="1"/>
      </xdr:nvSpPr>
      <xdr:spPr>
        <a:xfrm>
          <a:off x="47625" y="7248525"/>
          <a:ext cx="6305550" cy="160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pt-BR">
            <a:effectLst/>
          </a:endParaRPr>
        </a:p>
        <a:p>
          <a:endParaRPr lang="pt-BR">
            <a:effectLst/>
          </a:endParaRPr>
        </a:p>
        <a:p>
          <a:endParaRPr lang="pt-BR">
            <a:effectLst/>
          </a:endParaRPr>
        </a:p>
        <a:p>
          <a:endParaRPr lang="pt-BR">
            <a:effectLst/>
          </a:endParaRPr>
        </a:p>
        <a:p>
          <a:endParaRPr lang="pt-BR">
            <a:effectLst/>
          </a:endParaRPr>
        </a:p>
        <a:p>
          <a:pPr algn="ctr"/>
          <a:r>
            <a:rPr lang="pt-BR" sz="1100" u="sng">
              <a:solidFill>
                <a:schemeClr val="dk1"/>
              </a:solidFill>
              <a:effectLst/>
              <a:latin typeface="+mn-lt"/>
              <a:ea typeface="+mn-ea"/>
              <a:cs typeface="+mn-cs"/>
            </a:rPr>
            <a:t>__________________________________________________________</a:t>
          </a:r>
          <a:endParaRPr lang="pt-BR">
            <a:effectLst/>
          </a:endParaRPr>
        </a:p>
        <a:p>
          <a:pPr algn="ctr"/>
          <a:r>
            <a:rPr lang="pt-BR" sz="1100">
              <a:solidFill>
                <a:schemeClr val="dk1"/>
              </a:solidFill>
              <a:effectLst/>
              <a:latin typeface="+mn-lt"/>
              <a:ea typeface="+mn-ea"/>
              <a:cs typeface="+mn-cs"/>
            </a:rPr>
            <a:t>CALDAS SERVICE LTDA</a:t>
          </a:r>
          <a:endParaRPr lang="pt-BR">
            <a:effectLst/>
          </a:endParaRPr>
        </a:p>
        <a:p>
          <a:pPr algn="ctr"/>
          <a:r>
            <a:rPr lang="pt-BR" sz="1100">
              <a:solidFill>
                <a:schemeClr val="dk1"/>
              </a:solidFill>
              <a:effectLst/>
              <a:latin typeface="+mn-lt"/>
              <a:ea typeface="+mn-ea"/>
              <a:cs typeface="+mn-cs"/>
            </a:rPr>
            <a:t>08.872.024/0001-42</a:t>
          </a:r>
          <a:endParaRPr lang="pt-BR">
            <a:effectLst/>
          </a:endParaRPr>
        </a:p>
        <a:p>
          <a:endParaRPr lang="pt-BR" sz="1100"/>
        </a:p>
      </xdr:txBody>
    </xdr:sp>
    <xdr:clientData/>
  </xdr:twoCellAnchor>
  <xdr:twoCellAnchor>
    <xdr:from>
      <xdr:col>0</xdr:col>
      <xdr:colOff>0</xdr:colOff>
      <xdr:row>0</xdr:row>
      <xdr:rowOff>0</xdr:rowOff>
    </xdr:from>
    <xdr:to>
      <xdr:col>1</xdr:col>
      <xdr:colOff>466725</xdr:colOff>
      <xdr:row>1</xdr:row>
      <xdr:rowOff>0</xdr:rowOff>
    </xdr:to>
    <xdr:pic>
      <xdr:nvPicPr>
        <xdr:cNvPr id="6"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1190625</xdr:colOff>
      <xdr:row>0</xdr:row>
      <xdr:rowOff>1332637</xdr:rowOff>
    </xdr:to>
    <xdr:pic>
      <xdr:nvPicPr>
        <xdr:cNvPr id="9"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1190625</xdr:colOff>
      <xdr:row>0</xdr:row>
      <xdr:rowOff>1332637</xdr:rowOff>
    </xdr:to>
    <xdr:pic>
      <xdr:nvPicPr>
        <xdr:cNvPr id="5"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1190625</xdr:colOff>
      <xdr:row>0</xdr:row>
      <xdr:rowOff>1332637</xdr:rowOff>
    </xdr:to>
    <xdr:pic>
      <xdr:nvPicPr>
        <xdr:cNvPr id="5"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1190625</xdr:colOff>
      <xdr:row>0</xdr:row>
      <xdr:rowOff>1332637</xdr:rowOff>
    </xdr:to>
    <xdr:pic>
      <xdr:nvPicPr>
        <xdr:cNvPr id="5"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1190625</xdr:colOff>
      <xdr:row>0</xdr:row>
      <xdr:rowOff>1332637</xdr:rowOff>
    </xdr:to>
    <xdr:pic>
      <xdr:nvPicPr>
        <xdr:cNvPr id="5"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0</xdr:row>
      <xdr:rowOff>0</xdr:rowOff>
    </xdr:from>
    <xdr:to>
      <xdr:col>1</xdr:col>
      <xdr:colOff>1362075</xdr:colOff>
      <xdr:row>1</xdr:row>
      <xdr:rowOff>84862</xdr:rowOff>
    </xdr:to>
    <xdr:pic>
      <xdr:nvPicPr>
        <xdr:cNvPr id="10"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161925</xdr:colOff>
      <xdr:row>0</xdr:row>
      <xdr:rowOff>0</xdr:rowOff>
    </xdr:from>
    <xdr:to>
      <xdr:col>1</xdr:col>
      <xdr:colOff>1362075</xdr:colOff>
      <xdr:row>1</xdr:row>
      <xdr:rowOff>84862</xdr:rowOff>
    </xdr:to>
    <xdr:pic>
      <xdr:nvPicPr>
        <xdr:cNvPr id="5"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403573</xdr:colOff>
      <xdr:row>0</xdr:row>
      <xdr:rowOff>1332637</xdr:rowOff>
    </xdr:to>
    <xdr:pic>
      <xdr:nvPicPr>
        <xdr:cNvPr id="14"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0</xdr:row>
      <xdr:rowOff>0</xdr:rowOff>
    </xdr:from>
    <xdr:to>
      <xdr:col>8</xdr:col>
      <xdr:colOff>416621</xdr:colOff>
      <xdr:row>0</xdr:row>
      <xdr:rowOff>1332637</xdr:rowOff>
    </xdr:to>
    <xdr:pic>
      <xdr:nvPicPr>
        <xdr:cNvPr id="15"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6644"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0</xdr:colOff>
      <xdr:row>0</xdr:row>
      <xdr:rowOff>0</xdr:rowOff>
    </xdr:from>
    <xdr:to>
      <xdr:col>17</xdr:col>
      <xdr:colOff>534052</xdr:colOff>
      <xdr:row>0</xdr:row>
      <xdr:rowOff>1332637</xdr:rowOff>
    </xdr:to>
    <xdr:pic>
      <xdr:nvPicPr>
        <xdr:cNvPr id="16"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22568" y="0"/>
          <a:ext cx="2295525" cy="13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tabSelected="1" workbookViewId="0">
      <selection sqref="A1:D1"/>
    </sheetView>
  </sheetViews>
  <sheetFormatPr defaultColWidth="5.125" defaultRowHeight="42.75" customHeight="1"/>
  <cols>
    <col min="1" max="2" width="7.625" customWidth="1"/>
    <col min="3" max="3" width="36.125" customWidth="1"/>
    <col min="4" max="4" width="26.125" customWidth="1"/>
    <col min="5" max="255" width="7.625" customWidth="1"/>
  </cols>
  <sheetData>
    <row r="1" spans="1:4" ht="86.25" customHeight="1">
      <c r="A1" s="147"/>
      <c r="B1" s="148"/>
      <c r="C1" s="148"/>
      <c r="D1" s="149"/>
    </row>
    <row r="2" spans="1:4" ht="50.25" customHeight="1">
      <c r="A2" s="52" t="s">
        <v>0</v>
      </c>
      <c r="B2" s="152" t="s">
        <v>1</v>
      </c>
      <c r="C2" s="152"/>
      <c r="D2" s="53"/>
    </row>
    <row r="3" spans="1:4" ht="36" customHeight="1">
      <c r="A3" s="54" t="s">
        <v>2</v>
      </c>
      <c r="B3" s="152" t="s">
        <v>3</v>
      </c>
      <c r="C3" s="152"/>
      <c r="D3" s="55" t="s">
        <v>133</v>
      </c>
    </row>
    <row r="4" spans="1:4" ht="79.5" customHeight="1">
      <c r="A4" s="54" t="s">
        <v>4</v>
      </c>
      <c r="B4" s="152" t="s">
        <v>5</v>
      </c>
      <c r="C4" s="152"/>
      <c r="D4" s="56"/>
    </row>
    <row r="5" spans="1:4" ht="36">
      <c r="A5" s="54" t="s">
        <v>6</v>
      </c>
      <c r="B5" s="150" t="s">
        <v>7</v>
      </c>
      <c r="C5" s="150"/>
      <c r="D5" s="57" t="s">
        <v>171</v>
      </c>
    </row>
    <row r="6" spans="1:4" ht="47.25" customHeight="1">
      <c r="A6" s="54" t="s">
        <v>8</v>
      </c>
      <c r="B6" s="150" t="s">
        <v>10</v>
      </c>
      <c r="C6" s="150"/>
      <c r="D6" s="58" t="s">
        <v>138</v>
      </c>
    </row>
    <row r="7" spans="1:4" ht="51" customHeight="1">
      <c r="A7" s="54" t="s">
        <v>9</v>
      </c>
      <c r="B7" s="150" t="s">
        <v>173</v>
      </c>
      <c r="C7" s="150"/>
      <c r="D7" s="112">
        <f>'Planilha de Totalização'!C8</f>
        <v>0</v>
      </c>
    </row>
    <row r="8" spans="1:4" ht="14.25">
      <c r="A8" s="151" t="s">
        <v>134</v>
      </c>
      <c r="B8" s="151"/>
      <c r="C8" s="151"/>
      <c r="D8" s="151"/>
    </row>
    <row r="9" spans="1:4" ht="14.25"/>
    <row r="10" spans="1:4" ht="14.25"/>
    <row r="11" spans="1:4" ht="14.25"/>
    <row r="12" spans="1:4" ht="14.25"/>
    <row r="13" spans="1:4" ht="14.25"/>
    <row r="14" spans="1:4" ht="14.25"/>
    <row r="15" spans="1:4" ht="14.25"/>
  </sheetData>
  <mergeCells count="8">
    <mergeCell ref="A1:D1"/>
    <mergeCell ref="B6:C6"/>
    <mergeCell ref="B7:C7"/>
    <mergeCell ref="A8:D8"/>
    <mergeCell ref="B2:C2"/>
    <mergeCell ref="B3:C3"/>
    <mergeCell ref="B4:C4"/>
    <mergeCell ref="B5:C5"/>
  </mergeCells>
  <printOptions horizontalCentered="1" verticalCentered="1"/>
  <pageMargins left="0.51181102362204722" right="0.51181102362204722" top="0.7874015748031496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
  <sheetViews>
    <sheetView workbookViewId="0">
      <selection activeCell="C8" sqref="C8:D8"/>
    </sheetView>
  </sheetViews>
  <sheetFormatPr defaultColWidth="8.375" defaultRowHeight="14.25"/>
  <cols>
    <col min="1" max="1" width="24" customWidth="1"/>
    <col min="2" max="2" width="36.625" customWidth="1"/>
    <col min="3" max="3" width="8.375" customWidth="1"/>
    <col min="4" max="4" width="15.375" customWidth="1"/>
    <col min="5" max="9" width="8.375" style="28" hidden="1" customWidth="1"/>
    <col min="10" max="20" width="8.375" hidden="1" customWidth="1"/>
    <col min="21" max="21" width="15.625" bestFit="1" customWidth="1"/>
  </cols>
  <sheetData>
    <row r="1" spans="1:21" ht="86.25" customHeight="1" thickTop="1" thickBot="1">
      <c r="A1" s="270"/>
      <c r="B1" s="271"/>
      <c r="C1" s="271"/>
      <c r="D1" s="272"/>
      <c r="E1"/>
      <c r="F1"/>
      <c r="G1"/>
      <c r="H1"/>
      <c r="I1"/>
    </row>
    <row r="2" spans="1:21" ht="15.75" customHeight="1" thickTop="1">
      <c r="A2" s="277" t="s">
        <v>62</v>
      </c>
      <c r="B2" s="277"/>
      <c r="C2" s="277"/>
      <c r="D2" s="277"/>
      <c r="E2" s="50"/>
      <c r="F2" s="50"/>
      <c r="G2" s="50"/>
      <c r="H2" s="50"/>
      <c r="I2" s="50"/>
      <c r="J2" s="3"/>
      <c r="K2" s="3"/>
      <c r="L2" s="3"/>
      <c r="M2" s="3"/>
      <c r="N2" s="3"/>
      <c r="O2" s="3"/>
      <c r="P2" s="3"/>
      <c r="Q2" s="3"/>
      <c r="R2" s="3"/>
      <c r="S2" s="3"/>
      <c r="T2" s="3"/>
      <c r="U2" s="3"/>
    </row>
    <row r="3" spans="1:21" ht="15.75">
      <c r="A3" s="29"/>
      <c r="B3" s="29"/>
      <c r="C3" s="29"/>
      <c r="D3" s="29"/>
      <c r="E3" s="50"/>
      <c r="F3" s="50"/>
      <c r="G3" s="50"/>
      <c r="H3" s="50"/>
      <c r="I3" s="50"/>
      <c r="J3" s="3"/>
      <c r="K3" s="3"/>
      <c r="L3" s="3"/>
      <c r="M3" s="3"/>
      <c r="N3" s="3"/>
      <c r="O3" s="3"/>
      <c r="P3" s="3"/>
      <c r="Q3" s="3"/>
      <c r="R3" s="3"/>
      <c r="S3" s="3"/>
      <c r="T3" s="3"/>
      <c r="U3" s="3"/>
    </row>
    <row r="4" spans="1:21">
      <c r="A4" s="242" t="s">
        <v>63</v>
      </c>
      <c r="B4" s="242"/>
      <c r="C4" s="242"/>
      <c r="D4" s="242"/>
      <c r="E4" s="50"/>
      <c r="F4" s="50"/>
      <c r="G4" s="50"/>
      <c r="H4" s="51"/>
      <c r="I4" s="51"/>
      <c r="J4" s="51"/>
      <c r="K4" s="51"/>
      <c r="L4" s="3"/>
      <c r="M4" s="3"/>
      <c r="N4" s="3"/>
      <c r="O4" s="3"/>
      <c r="P4" s="3"/>
      <c r="Q4" s="3"/>
      <c r="R4" s="3"/>
      <c r="S4" s="3"/>
      <c r="T4" s="3"/>
      <c r="U4" s="3"/>
    </row>
    <row r="5" spans="1:21" ht="15" thickBot="1">
      <c r="A5" s="3"/>
      <c r="B5" s="3"/>
      <c r="C5" s="3"/>
      <c r="D5" s="3"/>
      <c r="E5" s="50"/>
      <c r="F5" s="50"/>
      <c r="G5" s="50"/>
      <c r="H5" s="51"/>
      <c r="I5" s="51"/>
      <c r="J5" s="51"/>
      <c r="K5" s="51"/>
      <c r="L5" s="3"/>
      <c r="M5" s="3"/>
      <c r="N5" s="3"/>
      <c r="O5" s="3"/>
      <c r="P5" s="3"/>
      <c r="Q5" s="3"/>
      <c r="R5" s="3"/>
      <c r="S5" s="3"/>
      <c r="T5" s="3"/>
      <c r="U5" s="3"/>
    </row>
    <row r="6" spans="1:21" ht="105.75" customHeight="1">
      <c r="A6" s="278" t="s">
        <v>169</v>
      </c>
      <c r="B6" s="279"/>
      <c r="C6" s="264">
        <f>Resumo!O26+Resumo!AB24</f>
        <v>0</v>
      </c>
      <c r="D6" s="265"/>
      <c r="H6" s="49">
        <f>732*0.95</f>
        <v>695.4</v>
      </c>
      <c r="I6" s="49"/>
      <c r="J6" s="49"/>
      <c r="K6" s="49"/>
      <c r="U6" s="110"/>
    </row>
    <row r="7" spans="1:21" ht="105.75" customHeight="1">
      <c r="A7" s="266" t="s">
        <v>172</v>
      </c>
      <c r="B7" s="267"/>
      <c r="C7" s="268">
        <f>C6*30%</f>
        <v>0</v>
      </c>
      <c r="D7" s="269"/>
      <c r="H7" s="30"/>
      <c r="I7" s="30"/>
      <c r="J7" s="30"/>
      <c r="K7" s="30"/>
      <c r="U7" s="111"/>
    </row>
    <row r="8" spans="1:21" ht="105.75" customHeight="1" thickBot="1">
      <c r="A8" s="273" t="s">
        <v>64</v>
      </c>
      <c r="B8" s="274"/>
      <c r="C8" s="275">
        <f>SUM(C6:D7)</f>
        <v>0</v>
      </c>
      <c r="D8" s="276"/>
      <c r="H8" s="30"/>
      <c r="I8" s="30"/>
      <c r="J8" s="30"/>
      <c r="K8" s="30"/>
      <c r="U8" s="110"/>
    </row>
  </sheetData>
  <mergeCells count="9">
    <mergeCell ref="C6:D6"/>
    <mergeCell ref="A7:B7"/>
    <mergeCell ref="C7:D7"/>
    <mergeCell ref="A1:D1"/>
    <mergeCell ref="A8:B8"/>
    <mergeCell ref="C8:D8"/>
    <mergeCell ref="A2:D2"/>
    <mergeCell ref="A4:D4"/>
    <mergeCell ref="A6:B6"/>
  </mergeCells>
  <printOptions horizontalCentered="1" verticalCentered="1"/>
  <pageMargins left="0.51181102362204722" right="0.51181102362204722"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topLeftCell="A55" workbookViewId="0">
      <selection activeCell="E55" sqref="E55"/>
    </sheetView>
  </sheetViews>
  <sheetFormatPr defaultColWidth="10.25" defaultRowHeight="14.25"/>
  <cols>
    <col min="1" max="1" width="15.75" style="34" bestFit="1" customWidth="1"/>
    <col min="2" max="2" width="53.25" style="34" customWidth="1"/>
    <col min="3" max="3" width="24.75" style="34" customWidth="1"/>
    <col min="4" max="4" width="25.5" style="34" customWidth="1"/>
    <col min="5" max="5" width="11.5" style="34" bestFit="1" customWidth="1"/>
    <col min="6" max="16384" width="10.25" style="34"/>
  </cols>
  <sheetData>
    <row r="1" spans="1:8" ht="108.75" customHeight="1" thickTop="1" thickBot="1">
      <c r="A1" s="181"/>
      <c r="B1" s="182"/>
      <c r="C1" s="182"/>
      <c r="D1" s="182"/>
      <c r="E1" s="183"/>
    </row>
    <row r="2" spans="1:8" ht="16.5" thickTop="1">
      <c r="A2" s="165" t="s">
        <v>65</v>
      </c>
      <c r="B2" s="165"/>
      <c r="C2" s="165"/>
      <c r="D2" s="165"/>
      <c r="E2" s="165"/>
    </row>
    <row r="3" spans="1:8" ht="15.75" thickBot="1">
      <c r="A3" s="166" t="s">
        <v>155</v>
      </c>
      <c r="B3" s="166"/>
      <c r="C3" s="166"/>
      <c r="D3" s="166"/>
      <c r="E3" s="166"/>
    </row>
    <row r="4" spans="1:8" ht="7.5" customHeight="1" thickBot="1">
      <c r="A4" s="167"/>
      <c r="B4" s="167"/>
      <c r="C4" s="167"/>
      <c r="D4" s="167"/>
      <c r="E4" s="167"/>
    </row>
    <row r="5" spans="1:8" ht="14.1" customHeight="1" thickBot="1">
      <c r="A5" s="167"/>
      <c r="B5" s="167"/>
      <c r="C5" s="167"/>
      <c r="D5" s="167"/>
      <c r="E5" s="35" t="s">
        <v>66</v>
      </c>
    </row>
    <row r="6" spans="1:8" ht="14.1" customHeight="1">
      <c r="A6" s="168" t="s">
        <v>67</v>
      </c>
      <c r="B6" s="168"/>
      <c r="C6" s="168"/>
      <c r="D6" s="168"/>
      <c r="E6" s="168"/>
    </row>
    <row r="7" spans="1:8" ht="15" thickBot="1">
      <c r="A7" s="169" t="s">
        <v>68</v>
      </c>
      <c r="B7" s="170" t="s">
        <v>161</v>
      </c>
      <c r="C7" s="171"/>
      <c r="D7" s="172"/>
      <c r="E7" s="36">
        <v>0</v>
      </c>
    </row>
    <row r="8" spans="1:8" ht="15.75" customHeight="1" thickBot="1">
      <c r="A8" s="169"/>
      <c r="B8" s="170" t="s">
        <v>179</v>
      </c>
      <c r="C8" s="172"/>
      <c r="D8" s="135">
        <v>0.4</v>
      </c>
      <c r="E8" s="36">
        <v>0</v>
      </c>
    </row>
    <row r="9" spans="1:8" ht="15" thickBot="1">
      <c r="A9" s="169"/>
      <c r="B9" s="173" t="s">
        <v>69</v>
      </c>
      <c r="C9" s="174"/>
      <c r="D9" s="175"/>
      <c r="E9" s="37"/>
    </row>
    <row r="10" spans="1:8" ht="15" thickBot="1">
      <c r="A10" s="169"/>
      <c r="B10" s="176" t="s">
        <v>70</v>
      </c>
      <c r="C10" s="176"/>
      <c r="D10" s="176"/>
      <c r="E10" s="38">
        <f>(SUM(E7:E9))</f>
        <v>0</v>
      </c>
    </row>
    <row r="11" spans="1:8" ht="7.5" customHeight="1" thickBot="1">
      <c r="A11" s="167"/>
      <c r="B11" s="167"/>
      <c r="C11" s="167"/>
      <c r="D11" s="167"/>
      <c r="E11" s="167"/>
    </row>
    <row r="12" spans="1:8">
      <c r="A12" s="168" t="s">
        <v>71</v>
      </c>
      <c r="B12" s="168"/>
      <c r="C12" s="168"/>
      <c r="D12" s="168"/>
      <c r="E12" s="168"/>
    </row>
    <row r="13" spans="1:8" ht="15.75" thickBot="1">
      <c r="A13" s="169" t="s">
        <v>72</v>
      </c>
      <c r="B13" s="170" t="s">
        <v>177</v>
      </c>
      <c r="C13" s="170"/>
      <c r="D13" s="170"/>
      <c r="E13" s="36">
        <v>0</v>
      </c>
    </row>
    <row r="14" spans="1:8" ht="15.75" thickBot="1">
      <c r="A14" s="169"/>
      <c r="B14" s="170" t="s">
        <v>178</v>
      </c>
      <c r="C14" s="170"/>
      <c r="D14" s="170"/>
      <c r="E14" s="36">
        <v>0</v>
      </c>
    </row>
    <row r="15" spans="1:8" ht="15.75" thickBot="1">
      <c r="A15" s="169"/>
      <c r="B15" s="170" t="s">
        <v>183</v>
      </c>
      <c r="C15" s="170"/>
      <c r="D15" s="170"/>
      <c r="E15" s="36">
        <v>0</v>
      </c>
      <c r="H15" s="39"/>
    </row>
    <row r="16" spans="1:8" ht="15.75" thickBot="1">
      <c r="A16" s="169"/>
      <c r="B16" s="170" t="s">
        <v>180</v>
      </c>
      <c r="C16" s="170"/>
      <c r="D16" s="170"/>
      <c r="E16" s="36">
        <v>0</v>
      </c>
    </row>
    <row r="17" spans="1:5" ht="15.75" thickBot="1">
      <c r="A17" s="169"/>
      <c r="B17" s="170" t="s">
        <v>181</v>
      </c>
      <c r="C17" s="170"/>
      <c r="D17" s="170"/>
      <c r="E17" s="36">
        <v>0</v>
      </c>
    </row>
    <row r="18" spans="1:5" ht="15.75" thickBot="1">
      <c r="A18" s="169"/>
      <c r="B18" s="170" t="s">
        <v>182</v>
      </c>
      <c r="C18" s="170"/>
      <c r="D18" s="170"/>
      <c r="E18" s="36">
        <v>0</v>
      </c>
    </row>
    <row r="19" spans="1:5" ht="15" thickBot="1">
      <c r="A19" s="169"/>
      <c r="B19" s="176" t="s">
        <v>73</v>
      </c>
      <c r="C19" s="176"/>
      <c r="D19" s="176"/>
      <c r="E19" s="38">
        <f>SUM(E13:E18)</f>
        <v>0</v>
      </c>
    </row>
    <row r="20" spans="1:5" ht="7.5" customHeight="1" thickBot="1">
      <c r="A20" s="167"/>
      <c r="B20" s="167"/>
      <c r="C20" s="167"/>
      <c r="D20" s="167"/>
      <c r="E20" s="167"/>
    </row>
    <row r="21" spans="1:5">
      <c r="A21" s="168" t="s">
        <v>74</v>
      </c>
      <c r="B21" s="168"/>
      <c r="C21" s="168"/>
      <c r="D21" s="168"/>
      <c r="E21" s="168"/>
    </row>
    <row r="22" spans="1:5" ht="15" thickBot="1">
      <c r="A22" s="169" t="s">
        <v>75</v>
      </c>
      <c r="B22" s="170" t="s">
        <v>129</v>
      </c>
      <c r="C22" s="170"/>
      <c r="D22" s="170"/>
      <c r="E22" s="36">
        <v>0</v>
      </c>
    </row>
    <row r="23" spans="1:5" ht="15" thickBot="1">
      <c r="A23" s="169"/>
      <c r="B23" s="170" t="s">
        <v>76</v>
      </c>
      <c r="C23" s="170"/>
      <c r="D23" s="170"/>
      <c r="E23" s="36">
        <v>0</v>
      </c>
    </row>
    <row r="24" spans="1:5" ht="15" thickBot="1">
      <c r="A24" s="169"/>
      <c r="B24" s="170" t="s">
        <v>130</v>
      </c>
      <c r="C24" s="170"/>
      <c r="D24" s="170"/>
      <c r="E24" s="36">
        <v>0</v>
      </c>
    </row>
    <row r="25" spans="1:5" ht="15" thickBot="1">
      <c r="A25" s="169"/>
      <c r="B25" s="170" t="s">
        <v>69</v>
      </c>
      <c r="C25" s="170"/>
      <c r="D25" s="170"/>
      <c r="E25" s="36">
        <v>0</v>
      </c>
    </row>
    <row r="26" spans="1:5" ht="15" thickBot="1">
      <c r="A26" s="169"/>
      <c r="B26" s="176" t="s">
        <v>77</v>
      </c>
      <c r="C26" s="176"/>
      <c r="D26" s="176"/>
      <c r="E26" s="38">
        <f>SUM(E22:E25)</f>
        <v>0</v>
      </c>
    </row>
    <row r="27" spans="1:5" ht="7.5" customHeight="1" thickBot="1">
      <c r="A27" s="167"/>
      <c r="B27" s="167"/>
      <c r="C27" s="167"/>
      <c r="D27" s="167"/>
      <c r="E27" s="167"/>
    </row>
    <row r="28" spans="1:5" ht="15" thickBot="1">
      <c r="A28" s="168" t="s">
        <v>78</v>
      </c>
      <c r="B28" s="168"/>
      <c r="C28" s="168"/>
      <c r="D28" s="168"/>
      <c r="E28" s="168"/>
    </row>
    <row r="29" spans="1:5">
      <c r="A29" s="177" t="s">
        <v>79</v>
      </c>
      <c r="B29" s="177"/>
      <c r="C29" s="177"/>
      <c r="D29" s="177"/>
      <c r="E29" s="177"/>
    </row>
    <row r="30" spans="1:5" ht="15" thickBot="1">
      <c r="A30" s="169" t="s">
        <v>80</v>
      </c>
      <c r="B30" s="170" t="s">
        <v>81</v>
      </c>
      <c r="C30" s="170"/>
      <c r="D30" s="40">
        <v>0</v>
      </c>
      <c r="E30" s="37">
        <f>E10*D30</f>
        <v>0</v>
      </c>
    </row>
    <row r="31" spans="1:5" ht="15" thickBot="1">
      <c r="A31" s="169"/>
      <c r="B31" s="170" t="s">
        <v>82</v>
      </c>
      <c r="C31" s="170"/>
      <c r="D31" s="40">
        <v>0</v>
      </c>
      <c r="E31" s="37">
        <f>E10*D31</f>
        <v>0</v>
      </c>
    </row>
    <row r="32" spans="1:5" ht="15" thickBot="1">
      <c r="A32" s="169"/>
      <c r="B32" s="170" t="s">
        <v>83</v>
      </c>
      <c r="C32" s="170"/>
      <c r="D32" s="40">
        <v>0</v>
      </c>
      <c r="E32" s="37">
        <f>E10*D32</f>
        <v>0</v>
      </c>
    </row>
    <row r="33" spans="1:5" ht="15" thickBot="1">
      <c r="A33" s="169"/>
      <c r="B33" s="170" t="s">
        <v>84</v>
      </c>
      <c r="C33" s="170"/>
      <c r="D33" s="40">
        <v>0</v>
      </c>
      <c r="E33" s="37">
        <f>E10*D33</f>
        <v>0</v>
      </c>
    </row>
    <row r="34" spans="1:5" ht="15" thickBot="1">
      <c r="A34" s="169"/>
      <c r="B34" s="170" t="s">
        <v>85</v>
      </c>
      <c r="C34" s="170"/>
      <c r="D34" s="40">
        <v>0</v>
      </c>
      <c r="E34" s="37">
        <f>E10*D34</f>
        <v>0</v>
      </c>
    </row>
    <row r="35" spans="1:5" ht="15" thickBot="1">
      <c r="A35" s="169"/>
      <c r="B35" s="170" t="s">
        <v>86</v>
      </c>
      <c r="C35" s="170"/>
      <c r="D35" s="40">
        <v>0</v>
      </c>
      <c r="E35" s="37">
        <f>E10*D35</f>
        <v>0</v>
      </c>
    </row>
    <row r="36" spans="1:5" ht="15" thickBot="1">
      <c r="A36" s="169"/>
      <c r="B36" s="170" t="s">
        <v>87</v>
      </c>
      <c r="C36" s="170"/>
      <c r="D36" s="40">
        <v>0</v>
      </c>
      <c r="E36" s="37">
        <f>E10*D36</f>
        <v>0</v>
      </c>
    </row>
    <row r="37" spans="1:5" ht="15" thickBot="1">
      <c r="A37" s="169"/>
      <c r="B37" s="170" t="s">
        <v>88</v>
      </c>
      <c r="C37" s="170"/>
      <c r="D37" s="40">
        <v>0</v>
      </c>
      <c r="E37" s="37">
        <f>E10*D37</f>
        <v>0</v>
      </c>
    </row>
    <row r="38" spans="1:5" ht="15" thickBot="1">
      <c r="A38" s="169"/>
      <c r="B38" s="178" t="s">
        <v>89</v>
      </c>
      <c r="C38" s="178"/>
      <c r="D38" s="41">
        <f>SUM(D30:D37)</f>
        <v>0</v>
      </c>
      <c r="E38" s="42">
        <f>E10*D38</f>
        <v>0</v>
      </c>
    </row>
    <row r="39" spans="1:5">
      <c r="A39" s="177" t="s">
        <v>90</v>
      </c>
      <c r="B39" s="177"/>
      <c r="C39" s="177"/>
      <c r="D39" s="177"/>
      <c r="E39" s="177"/>
    </row>
    <row r="40" spans="1:5" ht="15" thickBot="1">
      <c r="A40" s="169" t="s">
        <v>91</v>
      </c>
      <c r="B40" s="179" t="s">
        <v>92</v>
      </c>
      <c r="C40" s="179"/>
      <c r="D40" s="40">
        <v>0</v>
      </c>
      <c r="E40" s="37">
        <f>ROUND((E10*D40),2)</f>
        <v>0</v>
      </c>
    </row>
    <row r="41" spans="1:5" ht="15" thickBot="1">
      <c r="A41" s="169"/>
      <c r="B41" s="180" t="s">
        <v>93</v>
      </c>
      <c r="C41" s="180"/>
      <c r="D41" s="43">
        <v>0</v>
      </c>
      <c r="E41" s="37">
        <f>ROUND((E10*D41),2)</f>
        <v>0</v>
      </c>
    </row>
    <row r="42" spans="1:5" ht="15" thickBot="1">
      <c r="A42" s="169"/>
      <c r="B42" s="170" t="s">
        <v>94</v>
      </c>
      <c r="C42" s="170"/>
      <c r="D42" s="170"/>
      <c r="E42" s="37">
        <f>(E40+E41)*D38</f>
        <v>0</v>
      </c>
    </row>
    <row r="43" spans="1:5" ht="15" thickBot="1">
      <c r="A43" s="169"/>
      <c r="B43" s="178" t="s">
        <v>95</v>
      </c>
      <c r="C43" s="178"/>
      <c r="D43" s="178"/>
      <c r="E43" s="42">
        <f>SUM(E40:E42)</f>
        <v>0</v>
      </c>
    </row>
    <row r="44" spans="1:5">
      <c r="A44" s="177" t="s">
        <v>96</v>
      </c>
      <c r="B44" s="177"/>
      <c r="C44" s="177"/>
      <c r="D44" s="177"/>
      <c r="E44" s="177"/>
    </row>
    <row r="45" spans="1:5" ht="15" thickBot="1">
      <c r="A45" s="169" t="s">
        <v>97</v>
      </c>
      <c r="B45" s="170" t="s">
        <v>98</v>
      </c>
      <c r="C45" s="170"/>
      <c r="D45" s="40">
        <v>0</v>
      </c>
      <c r="E45" s="37">
        <f>(((E10+E10/3)*(4/12))/12)*D45</f>
        <v>0</v>
      </c>
    </row>
    <row r="46" spans="1:5" ht="15" thickBot="1">
      <c r="A46" s="169"/>
      <c r="B46" s="170" t="s">
        <v>99</v>
      </c>
      <c r="C46" s="170"/>
      <c r="D46" s="170"/>
      <c r="E46" s="37">
        <f>E45*D38</f>
        <v>0</v>
      </c>
    </row>
    <row r="47" spans="1:5" ht="15" thickBot="1">
      <c r="A47" s="169"/>
      <c r="B47" s="170" t="s">
        <v>100</v>
      </c>
      <c r="C47" s="170"/>
      <c r="D47" s="170"/>
      <c r="E47" s="37">
        <f>(((E10+E10/12)*(4/12))*D45)*D38</f>
        <v>0</v>
      </c>
    </row>
    <row r="48" spans="1:5" ht="15" thickBot="1">
      <c r="A48" s="169"/>
      <c r="B48" s="178" t="s">
        <v>101</v>
      </c>
      <c r="C48" s="178"/>
      <c r="D48" s="178"/>
      <c r="E48" s="42">
        <f>SUM(E45:E47)</f>
        <v>0</v>
      </c>
    </row>
    <row r="49" spans="1:5">
      <c r="A49" s="177" t="s">
        <v>102</v>
      </c>
      <c r="B49" s="177"/>
      <c r="C49" s="177"/>
      <c r="D49" s="177"/>
      <c r="E49" s="177"/>
    </row>
    <row r="50" spans="1:5" ht="48.75" thickBot="1">
      <c r="A50" s="169" t="s">
        <v>103</v>
      </c>
      <c r="B50" s="133" t="s">
        <v>175</v>
      </c>
      <c r="C50" s="40">
        <v>0</v>
      </c>
      <c r="D50" s="134">
        <f>1/12</f>
        <v>8.3333333333333329E-2</v>
      </c>
      <c r="E50" s="37">
        <f>C50*D50*E10</f>
        <v>0</v>
      </c>
    </row>
    <row r="51" spans="1:5" ht="15" thickBot="1">
      <c r="A51" s="169"/>
      <c r="B51" s="170" t="s">
        <v>104</v>
      </c>
      <c r="C51" s="170"/>
      <c r="D51" s="170"/>
      <c r="E51" s="37">
        <f>E50*D35</f>
        <v>0</v>
      </c>
    </row>
    <row r="52" spans="1:5" ht="15" thickBot="1">
      <c r="A52" s="169"/>
      <c r="B52" s="170" t="s">
        <v>105</v>
      </c>
      <c r="C52" s="170"/>
      <c r="D52" s="170"/>
      <c r="E52" s="37">
        <f>(((E10*0.5)*D35)*C50)</f>
        <v>0</v>
      </c>
    </row>
    <row r="53" spans="1:5" ht="48.75" thickBot="1">
      <c r="A53" s="169"/>
      <c r="B53" s="133" t="s">
        <v>191</v>
      </c>
      <c r="C53" s="40">
        <v>0</v>
      </c>
      <c r="D53" s="134">
        <f>1/30*7/12</f>
        <v>1.9444444444444445E-2</v>
      </c>
      <c r="E53" s="37">
        <f>C53*D53*E10</f>
        <v>0</v>
      </c>
    </row>
    <row r="54" spans="1:5" ht="15" thickBot="1">
      <c r="A54" s="169"/>
      <c r="B54" s="170" t="s">
        <v>106</v>
      </c>
      <c r="C54" s="170"/>
      <c r="D54" s="170"/>
      <c r="E54" s="37">
        <f>E53*D38</f>
        <v>0</v>
      </c>
    </row>
    <row r="55" spans="1:5" ht="15" thickBot="1">
      <c r="A55" s="169"/>
      <c r="B55" s="170" t="s">
        <v>107</v>
      </c>
      <c r="C55" s="170"/>
      <c r="D55" s="170"/>
      <c r="E55" s="37">
        <f>((E10*0.5)*D35)*C53</f>
        <v>0</v>
      </c>
    </row>
    <row r="56" spans="1:5" ht="15" thickBot="1">
      <c r="A56" s="169"/>
      <c r="B56" s="178" t="s">
        <v>108</v>
      </c>
      <c r="C56" s="178"/>
      <c r="D56" s="178"/>
      <c r="E56" s="42">
        <f>(SUM(E50:E55))</f>
        <v>0</v>
      </c>
    </row>
    <row r="57" spans="1:5">
      <c r="A57" s="177" t="s">
        <v>109</v>
      </c>
      <c r="B57" s="177"/>
      <c r="C57" s="177"/>
      <c r="D57" s="177"/>
      <c r="E57" s="177"/>
    </row>
    <row r="58" spans="1:5" ht="15" thickBot="1">
      <c r="A58" s="169" t="s">
        <v>110</v>
      </c>
      <c r="B58" s="179" t="s">
        <v>111</v>
      </c>
      <c r="C58" s="179"/>
      <c r="D58" s="40">
        <v>0</v>
      </c>
      <c r="E58" s="37">
        <f>ROUND((E10*D58),2)</f>
        <v>0</v>
      </c>
    </row>
    <row r="59" spans="1:5" ht="15" thickBot="1">
      <c r="A59" s="169"/>
      <c r="B59" s="170" t="s">
        <v>132</v>
      </c>
      <c r="C59" s="170"/>
      <c r="D59" s="44">
        <v>0</v>
      </c>
      <c r="E59" s="37">
        <f>((E10/30)/12)*D59</f>
        <v>0</v>
      </c>
    </row>
    <row r="60" spans="1:5" ht="15" thickBot="1">
      <c r="A60" s="169"/>
      <c r="B60" s="170" t="s">
        <v>112</v>
      </c>
      <c r="C60" s="170"/>
      <c r="D60" s="40">
        <v>0</v>
      </c>
      <c r="E60" s="37">
        <f>(((E10/30)/12)*5)*D60</f>
        <v>0</v>
      </c>
    </row>
    <row r="61" spans="1:5" ht="15" thickBot="1">
      <c r="A61" s="169"/>
      <c r="B61" s="170" t="s">
        <v>113</v>
      </c>
      <c r="C61" s="170"/>
      <c r="D61" s="40">
        <v>0</v>
      </c>
      <c r="E61" s="37">
        <f>(((E10/30)/12)*15)*D61</f>
        <v>0</v>
      </c>
    </row>
    <row r="62" spans="1:5" ht="15" thickBot="1">
      <c r="A62" s="169"/>
      <c r="B62" s="179" t="s">
        <v>131</v>
      </c>
      <c r="C62" s="179"/>
      <c r="D62" s="44">
        <v>0</v>
      </c>
      <c r="E62" s="37">
        <f>((E10/30)/12)*D62</f>
        <v>0</v>
      </c>
    </row>
    <row r="63" spans="1:5" ht="15" thickBot="1">
      <c r="A63" s="169"/>
      <c r="B63" s="170" t="s">
        <v>114</v>
      </c>
      <c r="C63" s="170"/>
      <c r="D63" s="170"/>
      <c r="E63" s="37">
        <f>SUM(E58:E62)*D38</f>
        <v>0</v>
      </c>
    </row>
    <row r="64" spans="1:5" ht="15" thickBot="1">
      <c r="A64" s="169"/>
      <c r="B64" s="178" t="s">
        <v>115</v>
      </c>
      <c r="C64" s="178"/>
      <c r="D64" s="178"/>
      <c r="E64" s="42">
        <f>SUM(E58:E63)</f>
        <v>0</v>
      </c>
    </row>
    <row r="65" spans="1:5" ht="15" thickBot="1">
      <c r="A65" s="45"/>
      <c r="B65" s="176" t="s">
        <v>116</v>
      </c>
      <c r="C65" s="176"/>
      <c r="D65" s="176"/>
      <c r="E65" s="38">
        <f>(E38+E43+E48+E56+E64)</f>
        <v>0</v>
      </c>
    </row>
    <row r="66" spans="1:5" ht="9.4" customHeight="1" thickBot="1">
      <c r="A66" s="167"/>
      <c r="B66" s="167"/>
      <c r="C66" s="167"/>
      <c r="D66" s="167"/>
      <c r="E66" s="167"/>
    </row>
    <row r="67" spans="1:5">
      <c r="A67" s="168" t="s">
        <v>117</v>
      </c>
      <c r="B67" s="168"/>
      <c r="C67" s="168"/>
      <c r="D67" s="168"/>
      <c r="E67" s="168"/>
    </row>
    <row r="68" spans="1:5" ht="15" thickBot="1">
      <c r="A68" s="169" t="s">
        <v>118</v>
      </c>
      <c r="B68" s="170" t="s">
        <v>119</v>
      </c>
      <c r="C68" s="170"/>
      <c r="D68" s="40">
        <v>0</v>
      </c>
      <c r="E68" s="37">
        <f>(E10+E19+E26+E65)*D68</f>
        <v>0</v>
      </c>
    </row>
    <row r="69" spans="1:5" ht="15" thickBot="1">
      <c r="A69" s="169"/>
      <c r="B69" s="170" t="s">
        <v>120</v>
      </c>
      <c r="C69" s="170"/>
      <c r="D69" s="40">
        <v>0</v>
      </c>
      <c r="E69" s="37">
        <f>E77*D69</f>
        <v>0</v>
      </c>
    </row>
    <row r="70" spans="1:5" ht="15" thickBot="1">
      <c r="A70" s="169"/>
      <c r="B70" s="170" t="s">
        <v>121</v>
      </c>
      <c r="C70" s="170"/>
      <c r="D70" s="40">
        <v>0</v>
      </c>
      <c r="E70" s="37">
        <f>E77*D70</f>
        <v>0</v>
      </c>
    </row>
    <row r="71" spans="1:5" ht="15" thickBot="1">
      <c r="A71" s="169"/>
      <c r="B71" s="170" t="s">
        <v>122</v>
      </c>
      <c r="C71" s="170"/>
      <c r="D71" s="40">
        <v>0</v>
      </c>
      <c r="E71" s="37">
        <f>E77*D71</f>
        <v>0</v>
      </c>
    </row>
    <row r="72" spans="1:5" ht="15.75" thickBot="1">
      <c r="A72" s="169"/>
      <c r="B72" s="170" t="s">
        <v>123</v>
      </c>
      <c r="C72" s="170"/>
      <c r="D72" s="40">
        <v>0</v>
      </c>
      <c r="E72" s="46">
        <f>IF(ISERR(D72*E77),0,D72*E77)</f>
        <v>0</v>
      </c>
    </row>
    <row r="73" spans="1:5" ht="15" thickBot="1">
      <c r="A73" s="169"/>
      <c r="B73" s="186" t="s">
        <v>124</v>
      </c>
      <c r="C73" s="186"/>
      <c r="D73" s="47">
        <f>SUM(D69:D72)</f>
        <v>0</v>
      </c>
      <c r="E73" s="132"/>
    </row>
    <row r="74" spans="1:5" ht="15" thickBot="1">
      <c r="A74" s="169"/>
      <c r="B74" s="179" t="s">
        <v>125</v>
      </c>
      <c r="C74" s="179"/>
      <c r="D74" s="40">
        <v>0</v>
      </c>
      <c r="E74" s="37">
        <f>(E10+E19+E26+E65+E68)*D74</f>
        <v>0</v>
      </c>
    </row>
    <row r="75" spans="1:5" ht="15" thickBot="1">
      <c r="A75" s="169"/>
      <c r="B75" s="176" t="s">
        <v>126</v>
      </c>
      <c r="C75" s="176"/>
      <c r="D75" s="176"/>
      <c r="E75" s="38">
        <f>E68+E69+E70+E71+E72+E74</f>
        <v>0</v>
      </c>
    </row>
    <row r="76" spans="1:5" ht="7.5" customHeight="1" thickBot="1">
      <c r="A76" s="167"/>
      <c r="B76" s="167"/>
      <c r="C76" s="167"/>
      <c r="D76" s="167"/>
      <c r="E76" s="167"/>
    </row>
    <row r="77" spans="1:5" ht="16.5" thickBot="1">
      <c r="A77" s="184" t="s">
        <v>127</v>
      </c>
      <c r="B77" s="184"/>
      <c r="C77" s="184"/>
      <c r="D77" s="184"/>
      <c r="E77" s="48">
        <f>ROUND((E10+E19+E26+E65+E68+E74)/(1-(D73)),2)</f>
        <v>0</v>
      </c>
    </row>
    <row r="78" spans="1:5" ht="26.85" customHeight="1">
      <c r="A78" s="185" t="s">
        <v>128</v>
      </c>
      <c r="B78" s="185"/>
      <c r="C78" s="185"/>
      <c r="D78" s="185"/>
      <c r="E78" s="185"/>
    </row>
    <row r="79" spans="1:5" ht="15" thickBot="1"/>
    <row r="80" spans="1:5" ht="15" thickBot="1">
      <c r="B80" s="159" t="s">
        <v>139</v>
      </c>
      <c r="C80" s="160"/>
      <c r="D80" s="160"/>
      <c r="E80" s="161"/>
    </row>
    <row r="81" spans="2:5" ht="15" thickBot="1">
      <c r="B81" s="75" t="s">
        <v>141</v>
      </c>
      <c r="C81" s="76" t="s">
        <v>148</v>
      </c>
      <c r="D81" s="76" t="s">
        <v>143</v>
      </c>
      <c r="E81" s="77" t="s">
        <v>146</v>
      </c>
    </row>
    <row r="82" spans="2:5" ht="15" thickBot="1">
      <c r="B82" s="78" t="s">
        <v>140</v>
      </c>
      <c r="C82" s="89"/>
      <c r="D82" s="79">
        <v>8.3299999999999999E-2</v>
      </c>
      <c r="E82" s="104">
        <f>ROUND((E10*D82),2)</f>
        <v>0</v>
      </c>
    </row>
    <row r="83" spans="2:5" ht="15" thickBot="1">
      <c r="B83" s="80" t="s">
        <v>142</v>
      </c>
      <c r="C83" s="90"/>
      <c r="D83" s="81">
        <v>0.121</v>
      </c>
      <c r="E83" s="105">
        <f>ROUND((E10*D83),2)</f>
        <v>0</v>
      </c>
    </row>
    <row r="84" spans="2:5" ht="26.25" thickBot="1">
      <c r="B84" s="82" t="s">
        <v>147</v>
      </c>
      <c r="C84" s="89"/>
      <c r="D84" s="79">
        <v>0.05</v>
      </c>
      <c r="E84" s="104">
        <f>ROUND((E10*D84),2)</f>
        <v>0</v>
      </c>
    </row>
    <row r="85" spans="2:5">
      <c r="B85" s="153" t="s">
        <v>144</v>
      </c>
      <c r="C85" s="83" t="s">
        <v>149</v>
      </c>
      <c r="D85" s="84">
        <v>7.3899999999999993E-2</v>
      </c>
      <c r="E85" s="106">
        <f>ROUND((IF(D36=1%,E10*D85,0)),2)</f>
        <v>0</v>
      </c>
    </row>
    <row r="86" spans="2:5">
      <c r="B86" s="154"/>
      <c r="C86" s="85" t="s">
        <v>150</v>
      </c>
      <c r="D86" s="86">
        <v>7.5999999999999998E-2</v>
      </c>
      <c r="E86" s="107">
        <f>ROUND((IF(D36=2%,E10*D86,0)),2)</f>
        <v>0</v>
      </c>
    </row>
    <row r="87" spans="2:5" ht="15" thickBot="1">
      <c r="B87" s="155"/>
      <c r="C87" s="87" t="s">
        <v>151</v>
      </c>
      <c r="D87" s="88">
        <v>7.8200000000000006E-2</v>
      </c>
      <c r="E87" s="108">
        <f>ROUND((IF(D36=3%,E10*D87,0)),2)</f>
        <v>0</v>
      </c>
    </row>
    <row r="88" spans="2:5" ht="15" thickBot="1">
      <c r="B88" s="162" t="s">
        <v>145</v>
      </c>
      <c r="C88" s="163"/>
      <c r="D88" s="164"/>
      <c r="E88" s="109">
        <f>SUM(E82:E87)</f>
        <v>0</v>
      </c>
    </row>
    <row r="89" spans="2:5" ht="14.25" customHeight="1">
      <c r="B89" s="156" t="s">
        <v>152</v>
      </c>
      <c r="C89" s="156"/>
      <c r="D89" s="156"/>
      <c r="E89" s="156"/>
    </row>
    <row r="90" spans="2:5">
      <c r="B90" s="157"/>
      <c r="C90" s="157"/>
      <c r="D90" s="157"/>
      <c r="E90" s="157"/>
    </row>
    <row r="91" spans="2:5">
      <c r="B91" s="157"/>
      <c r="C91" s="157"/>
      <c r="D91" s="157"/>
      <c r="E91" s="157"/>
    </row>
    <row r="92" spans="2:5" ht="14.25" customHeight="1">
      <c r="B92" s="158" t="s">
        <v>184</v>
      </c>
      <c r="C92" s="158"/>
      <c r="D92" s="158"/>
      <c r="E92" s="158"/>
    </row>
    <row r="93" spans="2:5">
      <c r="B93" s="158"/>
      <c r="C93" s="158"/>
      <c r="D93" s="158"/>
      <c r="E93" s="158"/>
    </row>
    <row r="94" spans="2:5">
      <c r="B94" s="74"/>
      <c r="C94" s="74"/>
      <c r="D94" s="74"/>
    </row>
  </sheetData>
  <mergeCells count="90">
    <mergeCell ref="A77:D77"/>
    <mergeCell ref="A78:E78"/>
    <mergeCell ref="B65:D65"/>
    <mergeCell ref="A66:E66"/>
    <mergeCell ref="A67:E67"/>
    <mergeCell ref="A68:A75"/>
    <mergeCell ref="B73:C73"/>
    <mergeCell ref="A1:E1"/>
    <mergeCell ref="B74:C74"/>
    <mergeCell ref="B75:D75"/>
    <mergeCell ref="A76:E76"/>
    <mergeCell ref="B68:C68"/>
    <mergeCell ref="B69:C69"/>
    <mergeCell ref="B70:C70"/>
    <mergeCell ref="B71:C71"/>
    <mergeCell ref="B72:C72"/>
    <mergeCell ref="A57:E57"/>
    <mergeCell ref="A58:A64"/>
    <mergeCell ref="B58:C58"/>
    <mergeCell ref="B59:C59"/>
    <mergeCell ref="B60:C60"/>
    <mergeCell ref="B61:C61"/>
    <mergeCell ref="B62:C62"/>
    <mergeCell ref="B63:D63"/>
    <mergeCell ref="B64:D64"/>
    <mergeCell ref="A49:E49"/>
    <mergeCell ref="A50:A56"/>
    <mergeCell ref="B51:D51"/>
    <mergeCell ref="B52:D52"/>
    <mergeCell ref="B54:D54"/>
    <mergeCell ref="B55:D55"/>
    <mergeCell ref="B56:D56"/>
    <mergeCell ref="A44:E44"/>
    <mergeCell ref="A45:A48"/>
    <mergeCell ref="B45:C45"/>
    <mergeCell ref="B46:D46"/>
    <mergeCell ref="B47:D47"/>
    <mergeCell ref="B48:D48"/>
    <mergeCell ref="A39:E39"/>
    <mergeCell ref="A40:A43"/>
    <mergeCell ref="B40:C40"/>
    <mergeCell ref="B41:C41"/>
    <mergeCell ref="B42:D42"/>
    <mergeCell ref="B43:D43"/>
    <mergeCell ref="A27:E27"/>
    <mergeCell ref="A28:E28"/>
    <mergeCell ref="A29:E29"/>
    <mergeCell ref="A30:A38"/>
    <mergeCell ref="B30:C30"/>
    <mergeCell ref="B31:C31"/>
    <mergeCell ref="B32:C32"/>
    <mergeCell ref="B33:C33"/>
    <mergeCell ref="B34:C34"/>
    <mergeCell ref="B35:C35"/>
    <mergeCell ref="B36:C36"/>
    <mergeCell ref="B37:C37"/>
    <mergeCell ref="B38:C38"/>
    <mergeCell ref="A20:E20"/>
    <mergeCell ref="A21:E21"/>
    <mergeCell ref="A22:A26"/>
    <mergeCell ref="B22:D22"/>
    <mergeCell ref="B23:D23"/>
    <mergeCell ref="B24:D24"/>
    <mergeCell ref="B25:D25"/>
    <mergeCell ref="B26:D26"/>
    <mergeCell ref="A11:E11"/>
    <mergeCell ref="A12:E12"/>
    <mergeCell ref="A13:A19"/>
    <mergeCell ref="B13:D13"/>
    <mergeCell ref="B14:D14"/>
    <mergeCell ref="B15:D15"/>
    <mergeCell ref="B16:D16"/>
    <mergeCell ref="B17:D17"/>
    <mergeCell ref="B18:D18"/>
    <mergeCell ref="B19:D19"/>
    <mergeCell ref="A7:A10"/>
    <mergeCell ref="B7:D7"/>
    <mergeCell ref="B8:C8"/>
    <mergeCell ref="B9:D9"/>
    <mergeCell ref="B10:D10"/>
    <mergeCell ref="A2:E2"/>
    <mergeCell ref="A3:E3"/>
    <mergeCell ref="A4:E4"/>
    <mergeCell ref="A5:D5"/>
    <mergeCell ref="A6:E6"/>
    <mergeCell ref="B85:B87"/>
    <mergeCell ref="B89:E91"/>
    <mergeCell ref="B92:E93"/>
    <mergeCell ref="B80:E80"/>
    <mergeCell ref="B88:D88"/>
  </mergeCells>
  <printOptions horizontalCentered="1" verticalCentered="1"/>
  <pageMargins left="0.51181102362204722" right="0.51181102362204722" top="0.78740157480314965" bottom="0.78740157480314965" header="0.31496062992125984" footer="0.31496062992125984"/>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3"/>
  <sheetViews>
    <sheetView topLeftCell="A40" workbookViewId="0">
      <selection activeCell="E52" sqref="E52"/>
    </sheetView>
  </sheetViews>
  <sheetFormatPr defaultColWidth="10.25" defaultRowHeight="14.25"/>
  <cols>
    <col min="1" max="1" width="15.75" style="34" bestFit="1" customWidth="1"/>
    <col min="2" max="2" width="53.25" style="34" customWidth="1"/>
    <col min="3" max="3" width="24.75" style="34" customWidth="1"/>
    <col min="4" max="4" width="25.5" style="34" customWidth="1"/>
    <col min="5" max="5" width="11.5" style="34" customWidth="1"/>
    <col min="6" max="16384" width="10.25" style="34"/>
  </cols>
  <sheetData>
    <row r="1" spans="1:5" ht="108.75" customHeight="1" thickTop="1" thickBot="1">
      <c r="A1" s="181"/>
      <c r="B1" s="182"/>
      <c r="C1" s="182"/>
      <c r="D1" s="182"/>
      <c r="E1" s="183"/>
    </row>
    <row r="2" spans="1:5" ht="16.5" thickTop="1">
      <c r="A2" s="165" t="s">
        <v>65</v>
      </c>
      <c r="B2" s="165"/>
      <c r="C2" s="165"/>
      <c r="D2" s="165"/>
      <c r="E2" s="165"/>
    </row>
    <row r="3" spans="1:5" ht="15.75" thickBot="1">
      <c r="A3" s="166" t="s">
        <v>156</v>
      </c>
      <c r="B3" s="166"/>
      <c r="C3" s="166"/>
      <c r="D3" s="166"/>
      <c r="E3" s="166"/>
    </row>
    <row r="4" spans="1:5" ht="7.5" customHeight="1" thickBot="1">
      <c r="A4" s="167"/>
      <c r="B4" s="167"/>
      <c r="C4" s="167"/>
      <c r="D4" s="167"/>
      <c r="E4" s="167"/>
    </row>
    <row r="5" spans="1:5" ht="14.1" customHeight="1" thickBot="1">
      <c r="A5" s="167"/>
      <c r="B5" s="167"/>
      <c r="C5" s="167"/>
      <c r="D5" s="167"/>
      <c r="E5" s="35" t="s">
        <v>66</v>
      </c>
    </row>
    <row r="6" spans="1:5" ht="14.1" customHeight="1">
      <c r="A6" s="168" t="s">
        <v>67</v>
      </c>
      <c r="B6" s="168"/>
      <c r="C6" s="168"/>
      <c r="D6" s="168"/>
      <c r="E6" s="168"/>
    </row>
    <row r="7" spans="1:5" ht="15" thickBot="1">
      <c r="A7" s="169" t="s">
        <v>68</v>
      </c>
      <c r="B7" s="170" t="s">
        <v>161</v>
      </c>
      <c r="C7" s="171"/>
      <c r="D7" s="172"/>
      <c r="E7" s="36">
        <v>0</v>
      </c>
    </row>
    <row r="8" spans="1:5" ht="15.75" customHeight="1" thickBot="1">
      <c r="A8" s="169"/>
      <c r="B8" s="170" t="s">
        <v>179</v>
      </c>
      <c r="C8" s="172"/>
      <c r="D8" s="135">
        <v>0.4</v>
      </c>
      <c r="E8" s="36">
        <v>0</v>
      </c>
    </row>
    <row r="9" spans="1:5" ht="15" thickBot="1">
      <c r="A9" s="169"/>
      <c r="B9" s="173" t="s">
        <v>69</v>
      </c>
      <c r="C9" s="174"/>
      <c r="D9" s="175"/>
      <c r="E9" s="37"/>
    </row>
    <row r="10" spans="1:5" ht="15" thickBot="1">
      <c r="A10" s="169"/>
      <c r="B10" s="176" t="s">
        <v>70</v>
      </c>
      <c r="C10" s="176"/>
      <c r="D10" s="176"/>
      <c r="E10" s="38">
        <f>(SUM(E7:E9))</f>
        <v>0</v>
      </c>
    </row>
    <row r="11" spans="1:5" ht="7.5" customHeight="1" thickBot="1">
      <c r="A11" s="167"/>
      <c r="B11" s="167"/>
      <c r="C11" s="167"/>
      <c r="D11" s="167"/>
      <c r="E11" s="167"/>
    </row>
    <row r="12" spans="1:5">
      <c r="A12" s="168" t="s">
        <v>71</v>
      </c>
      <c r="B12" s="168"/>
      <c r="C12" s="168"/>
      <c r="D12" s="168"/>
      <c r="E12" s="168"/>
    </row>
    <row r="13" spans="1:5" ht="15.75" thickBot="1">
      <c r="A13" s="169" t="s">
        <v>72</v>
      </c>
      <c r="B13" s="170" t="s">
        <v>177</v>
      </c>
      <c r="C13" s="170"/>
      <c r="D13" s="170"/>
      <c r="E13" s="36">
        <v>0</v>
      </c>
    </row>
    <row r="14" spans="1:5" ht="15.75" thickBot="1">
      <c r="A14" s="169"/>
      <c r="B14" s="170" t="s">
        <v>178</v>
      </c>
      <c r="C14" s="170"/>
      <c r="D14" s="170"/>
      <c r="E14" s="36">
        <v>0</v>
      </c>
    </row>
    <row r="15" spans="1:5" ht="15.75" thickBot="1">
      <c r="A15" s="169"/>
      <c r="B15" s="170" t="s">
        <v>183</v>
      </c>
      <c r="C15" s="170"/>
      <c r="D15" s="170"/>
      <c r="E15" s="36">
        <v>0</v>
      </c>
    </row>
    <row r="16" spans="1:5" ht="15.75" thickBot="1">
      <c r="A16" s="169"/>
      <c r="B16" s="170" t="s">
        <v>180</v>
      </c>
      <c r="C16" s="170"/>
      <c r="D16" s="170"/>
      <c r="E16" s="36">
        <v>0</v>
      </c>
    </row>
    <row r="17" spans="1:5" ht="15.75" thickBot="1">
      <c r="A17" s="169"/>
      <c r="B17" s="170" t="s">
        <v>181</v>
      </c>
      <c r="C17" s="170"/>
      <c r="D17" s="170"/>
      <c r="E17" s="36">
        <v>0</v>
      </c>
    </row>
    <row r="18" spans="1:5" ht="15.75" thickBot="1">
      <c r="A18" s="169"/>
      <c r="B18" s="170" t="s">
        <v>182</v>
      </c>
      <c r="C18" s="170"/>
      <c r="D18" s="170"/>
      <c r="E18" s="36">
        <v>0</v>
      </c>
    </row>
    <row r="19" spans="1:5" ht="15" thickBot="1">
      <c r="A19" s="169"/>
      <c r="B19" s="176" t="s">
        <v>73</v>
      </c>
      <c r="C19" s="176"/>
      <c r="D19" s="176"/>
      <c r="E19" s="38">
        <f>SUM(E13:E18)</f>
        <v>0</v>
      </c>
    </row>
    <row r="20" spans="1:5" ht="7.5" customHeight="1" thickBot="1">
      <c r="A20" s="167"/>
      <c r="B20" s="167"/>
      <c r="C20" s="167"/>
      <c r="D20" s="167"/>
      <c r="E20" s="167"/>
    </row>
    <row r="21" spans="1:5">
      <c r="A21" s="168" t="s">
        <v>74</v>
      </c>
      <c r="B21" s="168"/>
      <c r="C21" s="168"/>
      <c r="D21" s="168"/>
      <c r="E21" s="168"/>
    </row>
    <row r="22" spans="1:5" ht="15" thickBot="1">
      <c r="A22" s="169" t="s">
        <v>75</v>
      </c>
      <c r="B22" s="170" t="s">
        <v>129</v>
      </c>
      <c r="C22" s="170"/>
      <c r="D22" s="170"/>
      <c r="E22" s="36">
        <v>0</v>
      </c>
    </row>
    <row r="23" spans="1:5" ht="15" thickBot="1">
      <c r="A23" s="169"/>
      <c r="B23" s="170" t="s">
        <v>76</v>
      </c>
      <c r="C23" s="170"/>
      <c r="D23" s="170"/>
      <c r="E23" s="36">
        <v>0</v>
      </c>
    </row>
    <row r="24" spans="1:5" ht="15" thickBot="1">
      <c r="A24" s="169"/>
      <c r="B24" s="170" t="s">
        <v>130</v>
      </c>
      <c r="C24" s="170"/>
      <c r="D24" s="170"/>
      <c r="E24" s="36">
        <v>0</v>
      </c>
    </row>
    <row r="25" spans="1:5" ht="15" thickBot="1">
      <c r="A25" s="169"/>
      <c r="B25" s="170" t="s">
        <v>69</v>
      </c>
      <c r="C25" s="170"/>
      <c r="D25" s="170"/>
      <c r="E25" s="36">
        <v>0</v>
      </c>
    </row>
    <row r="26" spans="1:5" ht="15" thickBot="1">
      <c r="A26" s="169"/>
      <c r="B26" s="176" t="s">
        <v>77</v>
      </c>
      <c r="C26" s="176"/>
      <c r="D26" s="176"/>
      <c r="E26" s="38">
        <f>SUM(E22:E25)</f>
        <v>0</v>
      </c>
    </row>
    <row r="27" spans="1:5" ht="7.5" customHeight="1" thickBot="1">
      <c r="A27" s="167"/>
      <c r="B27" s="167"/>
      <c r="C27" s="167"/>
      <c r="D27" s="167"/>
      <c r="E27" s="167"/>
    </row>
    <row r="28" spans="1:5" ht="15" thickBot="1">
      <c r="A28" s="168" t="s">
        <v>78</v>
      </c>
      <c r="B28" s="168"/>
      <c r="C28" s="168"/>
      <c r="D28" s="168"/>
      <c r="E28" s="168"/>
    </row>
    <row r="29" spans="1:5">
      <c r="A29" s="177" t="s">
        <v>79</v>
      </c>
      <c r="B29" s="177"/>
      <c r="C29" s="177"/>
      <c r="D29" s="177"/>
      <c r="E29" s="177"/>
    </row>
    <row r="30" spans="1:5" ht="15" thickBot="1">
      <c r="A30" s="169" t="s">
        <v>80</v>
      </c>
      <c r="B30" s="170" t="s">
        <v>81</v>
      </c>
      <c r="C30" s="170"/>
      <c r="D30" s="40">
        <v>0</v>
      </c>
      <c r="E30" s="37">
        <f>E10*D30</f>
        <v>0</v>
      </c>
    </row>
    <row r="31" spans="1:5" ht="15" thickBot="1">
      <c r="A31" s="169"/>
      <c r="B31" s="170" t="s">
        <v>82</v>
      </c>
      <c r="C31" s="170"/>
      <c r="D31" s="40">
        <v>0</v>
      </c>
      <c r="E31" s="37">
        <f>E10*D31</f>
        <v>0</v>
      </c>
    </row>
    <row r="32" spans="1:5" ht="15" thickBot="1">
      <c r="A32" s="169"/>
      <c r="B32" s="170" t="s">
        <v>83</v>
      </c>
      <c r="C32" s="170"/>
      <c r="D32" s="40">
        <v>0</v>
      </c>
      <c r="E32" s="37">
        <f>E10*D32</f>
        <v>0</v>
      </c>
    </row>
    <row r="33" spans="1:5" ht="15" thickBot="1">
      <c r="A33" s="169"/>
      <c r="B33" s="170" t="s">
        <v>84</v>
      </c>
      <c r="C33" s="170"/>
      <c r="D33" s="40">
        <v>0</v>
      </c>
      <c r="E33" s="37">
        <f>E10*D33</f>
        <v>0</v>
      </c>
    </row>
    <row r="34" spans="1:5" ht="15" thickBot="1">
      <c r="A34" s="169"/>
      <c r="B34" s="170" t="s">
        <v>85</v>
      </c>
      <c r="C34" s="170"/>
      <c r="D34" s="40">
        <v>0</v>
      </c>
      <c r="E34" s="37">
        <f>E10*D34</f>
        <v>0</v>
      </c>
    </row>
    <row r="35" spans="1:5" ht="15" thickBot="1">
      <c r="A35" s="169"/>
      <c r="B35" s="170" t="s">
        <v>86</v>
      </c>
      <c r="C35" s="170"/>
      <c r="D35" s="40">
        <v>0</v>
      </c>
      <c r="E35" s="37">
        <f>E10*D35</f>
        <v>0</v>
      </c>
    </row>
    <row r="36" spans="1:5" ht="15" thickBot="1">
      <c r="A36" s="169"/>
      <c r="B36" s="170" t="s">
        <v>87</v>
      </c>
      <c r="C36" s="170"/>
      <c r="D36" s="40">
        <v>0</v>
      </c>
      <c r="E36" s="37">
        <f>E10*D36</f>
        <v>0</v>
      </c>
    </row>
    <row r="37" spans="1:5" ht="15" thickBot="1">
      <c r="A37" s="169"/>
      <c r="B37" s="170" t="s">
        <v>88</v>
      </c>
      <c r="C37" s="170"/>
      <c r="D37" s="40">
        <v>0</v>
      </c>
      <c r="E37" s="37">
        <f>E10*D37</f>
        <v>0</v>
      </c>
    </row>
    <row r="38" spans="1:5" ht="15" thickBot="1">
      <c r="A38" s="169"/>
      <c r="B38" s="178" t="s">
        <v>89</v>
      </c>
      <c r="C38" s="178"/>
      <c r="D38" s="41">
        <f>SUM(D30:D37)</f>
        <v>0</v>
      </c>
      <c r="E38" s="42">
        <f>E10*D38</f>
        <v>0</v>
      </c>
    </row>
    <row r="39" spans="1:5">
      <c r="A39" s="177" t="s">
        <v>90</v>
      </c>
      <c r="B39" s="177"/>
      <c r="C39" s="177"/>
      <c r="D39" s="177"/>
      <c r="E39" s="177"/>
    </row>
    <row r="40" spans="1:5" ht="15" thickBot="1">
      <c r="A40" s="169" t="s">
        <v>91</v>
      </c>
      <c r="B40" s="179" t="s">
        <v>92</v>
      </c>
      <c r="C40" s="179"/>
      <c r="D40" s="40">
        <v>0</v>
      </c>
      <c r="E40" s="37">
        <f>ROUND((E10*D40),2)</f>
        <v>0</v>
      </c>
    </row>
    <row r="41" spans="1:5" ht="15" thickBot="1">
      <c r="A41" s="169"/>
      <c r="B41" s="180" t="s">
        <v>93</v>
      </c>
      <c r="C41" s="180"/>
      <c r="D41" s="43">
        <v>0</v>
      </c>
      <c r="E41" s="37">
        <f>ROUND((E10*D41),2)</f>
        <v>0</v>
      </c>
    </row>
    <row r="42" spans="1:5" ht="15" thickBot="1">
      <c r="A42" s="169"/>
      <c r="B42" s="170" t="s">
        <v>94</v>
      </c>
      <c r="C42" s="170"/>
      <c r="D42" s="170"/>
      <c r="E42" s="37">
        <f>(E40+E41)*D38</f>
        <v>0</v>
      </c>
    </row>
    <row r="43" spans="1:5" ht="15" thickBot="1">
      <c r="A43" s="169"/>
      <c r="B43" s="178" t="s">
        <v>95</v>
      </c>
      <c r="C43" s="178"/>
      <c r="D43" s="178"/>
      <c r="E43" s="42">
        <f>SUM(E40:E42)</f>
        <v>0</v>
      </c>
    </row>
    <row r="44" spans="1:5">
      <c r="A44" s="177" t="s">
        <v>96</v>
      </c>
      <c r="B44" s="177"/>
      <c r="C44" s="177"/>
      <c r="D44" s="177"/>
      <c r="E44" s="177"/>
    </row>
    <row r="45" spans="1:5" ht="15" thickBot="1">
      <c r="A45" s="169" t="s">
        <v>97</v>
      </c>
      <c r="B45" s="170" t="s">
        <v>98</v>
      </c>
      <c r="C45" s="170"/>
      <c r="D45" s="40">
        <v>0</v>
      </c>
      <c r="E45" s="37">
        <f>(((E10+E10/3)*(4/12))/12)*D45</f>
        <v>0</v>
      </c>
    </row>
    <row r="46" spans="1:5" ht="15" thickBot="1">
      <c r="A46" s="169"/>
      <c r="B46" s="170" t="s">
        <v>99</v>
      </c>
      <c r="C46" s="170"/>
      <c r="D46" s="170"/>
      <c r="E46" s="37">
        <f>E45*D38</f>
        <v>0</v>
      </c>
    </row>
    <row r="47" spans="1:5" ht="15" thickBot="1">
      <c r="A47" s="169"/>
      <c r="B47" s="170" t="s">
        <v>100</v>
      </c>
      <c r="C47" s="170"/>
      <c r="D47" s="170"/>
      <c r="E47" s="37">
        <f>(((E10+E10/12)*(4/12))*D45)*D38</f>
        <v>0</v>
      </c>
    </row>
    <row r="48" spans="1:5" ht="15" thickBot="1">
      <c r="A48" s="169"/>
      <c r="B48" s="178" t="s">
        <v>101</v>
      </c>
      <c r="C48" s="178"/>
      <c r="D48" s="178"/>
      <c r="E48" s="42">
        <f>SUM(E45:E47)</f>
        <v>0</v>
      </c>
    </row>
    <row r="49" spans="1:5">
      <c r="A49" s="177" t="s">
        <v>102</v>
      </c>
      <c r="B49" s="177"/>
      <c r="C49" s="177"/>
      <c r="D49" s="177"/>
      <c r="E49" s="177"/>
    </row>
    <row r="50" spans="1:5" ht="48.75" thickBot="1">
      <c r="A50" s="169" t="s">
        <v>103</v>
      </c>
      <c r="B50" s="133" t="s">
        <v>175</v>
      </c>
      <c r="C50" s="40">
        <v>0</v>
      </c>
      <c r="D50" s="134">
        <f>1/12</f>
        <v>8.3333333333333329E-2</v>
      </c>
      <c r="E50" s="37">
        <f>C50*D50*E10</f>
        <v>0</v>
      </c>
    </row>
    <row r="51" spans="1:5" ht="15" thickBot="1">
      <c r="A51" s="169"/>
      <c r="B51" s="170" t="s">
        <v>104</v>
      </c>
      <c r="C51" s="170"/>
      <c r="D51" s="170"/>
      <c r="E51" s="37">
        <f>E50*D35</f>
        <v>0</v>
      </c>
    </row>
    <row r="52" spans="1:5" ht="15" thickBot="1">
      <c r="A52" s="169"/>
      <c r="B52" s="170" t="s">
        <v>105</v>
      </c>
      <c r="C52" s="170"/>
      <c r="D52" s="170"/>
      <c r="E52" s="37">
        <f>(((E10*0.5)*D35)*C50)</f>
        <v>0</v>
      </c>
    </row>
    <row r="53" spans="1:5" ht="48.75" thickBot="1">
      <c r="A53" s="169"/>
      <c r="B53" s="133" t="s">
        <v>191</v>
      </c>
      <c r="C53" s="40">
        <v>0</v>
      </c>
      <c r="D53" s="134">
        <f>1/30*7/12</f>
        <v>1.9444444444444445E-2</v>
      </c>
      <c r="E53" s="37">
        <f>C53*D53*E10</f>
        <v>0</v>
      </c>
    </row>
    <row r="54" spans="1:5" ht="15" thickBot="1">
      <c r="A54" s="169"/>
      <c r="B54" s="170" t="s">
        <v>106</v>
      </c>
      <c r="C54" s="170"/>
      <c r="D54" s="170"/>
      <c r="E54" s="37">
        <f>E53*D38</f>
        <v>0</v>
      </c>
    </row>
    <row r="55" spans="1:5" ht="15" thickBot="1">
      <c r="A55" s="169"/>
      <c r="B55" s="170" t="s">
        <v>107</v>
      </c>
      <c r="C55" s="170"/>
      <c r="D55" s="170"/>
      <c r="E55" s="37">
        <f>((E10*0.5)*D35)*C53</f>
        <v>0</v>
      </c>
    </row>
    <row r="56" spans="1:5" ht="15" thickBot="1">
      <c r="A56" s="169"/>
      <c r="B56" s="178" t="s">
        <v>108</v>
      </c>
      <c r="C56" s="178"/>
      <c r="D56" s="178"/>
      <c r="E56" s="42">
        <f>(SUM(E50:E55))</f>
        <v>0</v>
      </c>
    </row>
    <row r="57" spans="1:5">
      <c r="A57" s="177" t="s">
        <v>109</v>
      </c>
      <c r="B57" s="177"/>
      <c r="C57" s="177"/>
      <c r="D57" s="177"/>
      <c r="E57" s="177"/>
    </row>
    <row r="58" spans="1:5" ht="15" thickBot="1">
      <c r="A58" s="169" t="s">
        <v>110</v>
      </c>
      <c r="B58" s="179" t="s">
        <v>111</v>
      </c>
      <c r="C58" s="179"/>
      <c r="D58" s="40">
        <v>0</v>
      </c>
      <c r="E58" s="37">
        <f>ROUND((E10*D58),2)</f>
        <v>0</v>
      </c>
    </row>
    <row r="59" spans="1:5" ht="15" thickBot="1">
      <c r="A59" s="169"/>
      <c r="B59" s="170" t="s">
        <v>132</v>
      </c>
      <c r="C59" s="170"/>
      <c r="D59" s="44">
        <v>0</v>
      </c>
      <c r="E59" s="37">
        <f>((E10/30)/12)*D59</f>
        <v>0</v>
      </c>
    </row>
    <row r="60" spans="1:5" ht="15" thickBot="1">
      <c r="A60" s="169"/>
      <c r="B60" s="170" t="s">
        <v>112</v>
      </c>
      <c r="C60" s="170"/>
      <c r="D60" s="40">
        <v>0</v>
      </c>
      <c r="E60" s="37">
        <f>(((E10/30)/12)*5)*D60</f>
        <v>0</v>
      </c>
    </row>
    <row r="61" spans="1:5" ht="15" thickBot="1">
      <c r="A61" s="169"/>
      <c r="B61" s="170" t="s">
        <v>113</v>
      </c>
      <c r="C61" s="170"/>
      <c r="D61" s="40">
        <v>0</v>
      </c>
      <c r="E61" s="37">
        <f>(((E10/30)/12)*15)*D61</f>
        <v>0</v>
      </c>
    </row>
    <row r="62" spans="1:5" ht="15" thickBot="1">
      <c r="A62" s="169"/>
      <c r="B62" s="179" t="s">
        <v>131</v>
      </c>
      <c r="C62" s="179"/>
      <c r="D62" s="44">
        <v>0</v>
      </c>
      <c r="E62" s="37">
        <f>((E10/30)/12)*D62</f>
        <v>0</v>
      </c>
    </row>
    <row r="63" spans="1:5" ht="15" thickBot="1">
      <c r="A63" s="169"/>
      <c r="B63" s="170" t="s">
        <v>114</v>
      </c>
      <c r="C63" s="170"/>
      <c r="D63" s="170"/>
      <c r="E63" s="37">
        <f>SUM(E58:E62)*D38</f>
        <v>0</v>
      </c>
    </row>
    <row r="64" spans="1:5" ht="15" thickBot="1">
      <c r="A64" s="169"/>
      <c r="B64" s="178" t="s">
        <v>115</v>
      </c>
      <c r="C64" s="178"/>
      <c r="D64" s="178"/>
      <c r="E64" s="42">
        <f>SUM(E58:E63)</f>
        <v>0</v>
      </c>
    </row>
    <row r="65" spans="1:5" ht="15" thickBot="1">
      <c r="A65" s="45"/>
      <c r="B65" s="176" t="s">
        <v>116</v>
      </c>
      <c r="C65" s="176"/>
      <c r="D65" s="176"/>
      <c r="E65" s="38">
        <f>(E38+E43+E48+E56+E64)</f>
        <v>0</v>
      </c>
    </row>
    <row r="66" spans="1:5" ht="9.4" customHeight="1" thickBot="1">
      <c r="A66" s="167"/>
      <c r="B66" s="167"/>
      <c r="C66" s="167"/>
      <c r="D66" s="167"/>
      <c r="E66" s="167"/>
    </row>
    <row r="67" spans="1:5">
      <c r="A67" s="168" t="s">
        <v>117</v>
      </c>
      <c r="B67" s="168"/>
      <c r="C67" s="168"/>
      <c r="D67" s="168"/>
      <c r="E67" s="168"/>
    </row>
    <row r="68" spans="1:5" ht="15" thickBot="1">
      <c r="A68" s="169" t="s">
        <v>118</v>
      </c>
      <c r="B68" s="170" t="s">
        <v>119</v>
      </c>
      <c r="C68" s="170"/>
      <c r="D68" s="40">
        <v>0</v>
      </c>
      <c r="E68" s="37">
        <f>(E10+E19+E26+E65)*D68</f>
        <v>0</v>
      </c>
    </row>
    <row r="69" spans="1:5" ht="15" thickBot="1">
      <c r="A69" s="169"/>
      <c r="B69" s="170" t="s">
        <v>120</v>
      </c>
      <c r="C69" s="170"/>
      <c r="D69" s="40">
        <v>0</v>
      </c>
      <c r="E69" s="37">
        <f>E77*D69</f>
        <v>0</v>
      </c>
    </row>
    <row r="70" spans="1:5" ht="15" thickBot="1">
      <c r="A70" s="169"/>
      <c r="B70" s="170" t="s">
        <v>121</v>
      </c>
      <c r="C70" s="170"/>
      <c r="D70" s="40">
        <v>0</v>
      </c>
      <c r="E70" s="37">
        <f>E77*D70</f>
        <v>0</v>
      </c>
    </row>
    <row r="71" spans="1:5" ht="15" thickBot="1">
      <c r="A71" s="169"/>
      <c r="B71" s="170" t="s">
        <v>122</v>
      </c>
      <c r="C71" s="170"/>
      <c r="D71" s="40">
        <v>0</v>
      </c>
      <c r="E71" s="37">
        <f>E77*D71</f>
        <v>0</v>
      </c>
    </row>
    <row r="72" spans="1:5" ht="15.75" thickBot="1">
      <c r="A72" s="169"/>
      <c r="B72" s="170" t="s">
        <v>123</v>
      </c>
      <c r="C72" s="170"/>
      <c r="D72" s="40">
        <v>0</v>
      </c>
      <c r="E72" s="46">
        <f>IF(ISERR(D72*E77),0,D72*E77)</f>
        <v>0</v>
      </c>
    </row>
    <row r="73" spans="1:5" ht="15" thickBot="1">
      <c r="A73" s="169"/>
      <c r="B73" s="186" t="s">
        <v>124</v>
      </c>
      <c r="C73" s="186"/>
      <c r="D73" s="47">
        <f>SUM(D69:D72)</f>
        <v>0</v>
      </c>
      <c r="E73" s="132"/>
    </row>
    <row r="74" spans="1:5" ht="15" thickBot="1">
      <c r="A74" s="169"/>
      <c r="B74" s="179" t="s">
        <v>125</v>
      </c>
      <c r="C74" s="179"/>
      <c r="D74" s="40">
        <v>0</v>
      </c>
      <c r="E74" s="37">
        <f>(E10+E19+E26+E65+E68)*D74</f>
        <v>0</v>
      </c>
    </row>
    <row r="75" spans="1:5" ht="15" thickBot="1">
      <c r="A75" s="169"/>
      <c r="B75" s="176" t="s">
        <v>126</v>
      </c>
      <c r="C75" s="176"/>
      <c r="D75" s="176"/>
      <c r="E75" s="38">
        <f>E68+E69+E70+E71+E72+E74</f>
        <v>0</v>
      </c>
    </row>
    <row r="76" spans="1:5" ht="7.5" customHeight="1" thickBot="1">
      <c r="A76" s="167"/>
      <c r="B76" s="167"/>
      <c r="C76" s="167"/>
      <c r="D76" s="167"/>
      <c r="E76" s="167"/>
    </row>
    <row r="77" spans="1:5" ht="16.5" thickBot="1">
      <c r="A77" s="184" t="s">
        <v>127</v>
      </c>
      <c r="B77" s="184"/>
      <c r="C77" s="184"/>
      <c r="D77" s="184"/>
      <c r="E77" s="48">
        <f>ROUND((E10+E19+E26+E65+E68+E74)/(1-(D73)),2)</f>
        <v>0</v>
      </c>
    </row>
    <row r="78" spans="1:5" ht="26.85" customHeight="1">
      <c r="A78" s="185" t="s">
        <v>128</v>
      </c>
      <c r="B78" s="185"/>
      <c r="C78" s="185"/>
      <c r="D78" s="185"/>
      <c r="E78" s="185"/>
    </row>
    <row r="79" spans="1:5" ht="15" thickBot="1"/>
    <row r="80" spans="1:5" ht="15" thickBot="1">
      <c r="B80" s="159" t="s">
        <v>139</v>
      </c>
      <c r="C80" s="160"/>
      <c r="D80" s="160"/>
      <c r="E80" s="161"/>
    </row>
    <row r="81" spans="2:5" ht="15" thickBot="1">
      <c r="B81" s="75" t="s">
        <v>141</v>
      </c>
      <c r="C81" s="76" t="s">
        <v>148</v>
      </c>
      <c r="D81" s="76" t="s">
        <v>143</v>
      </c>
      <c r="E81" s="77" t="s">
        <v>146</v>
      </c>
    </row>
    <row r="82" spans="2:5" ht="15" thickBot="1">
      <c r="B82" s="78" t="s">
        <v>140</v>
      </c>
      <c r="C82" s="89"/>
      <c r="D82" s="79">
        <v>8.3299999999999999E-2</v>
      </c>
      <c r="E82" s="104">
        <f>ROUND((E10*D82),2)</f>
        <v>0</v>
      </c>
    </row>
    <row r="83" spans="2:5" ht="15" thickBot="1">
      <c r="B83" s="80" t="s">
        <v>142</v>
      </c>
      <c r="C83" s="90"/>
      <c r="D83" s="81">
        <v>0.121</v>
      </c>
      <c r="E83" s="105">
        <f>ROUND((E10*D83),2)</f>
        <v>0</v>
      </c>
    </row>
    <row r="84" spans="2:5" ht="26.25" thickBot="1">
      <c r="B84" s="82" t="s">
        <v>147</v>
      </c>
      <c r="C84" s="89"/>
      <c r="D84" s="79">
        <v>0.05</v>
      </c>
      <c r="E84" s="104">
        <f>ROUND((E10*D84),2)</f>
        <v>0</v>
      </c>
    </row>
    <row r="85" spans="2:5" ht="14.25" customHeight="1">
      <c r="B85" s="153" t="s">
        <v>144</v>
      </c>
      <c r="C85" s="83" t="s">
        <v>149</v>
      </c>
      <c r="D85" s="84">
        <v>7.3899999999999993E-2</v>
      </c>
      <c r="E85" s="106">
        <f>ROUND((IF(D36=1%,E10*D85,0)),2)</f>
        <v>0</v>
      </c>
    </row>
    <row r="86" spans="2:5">
      <c r="B86" s="154"/>
      <c r="C86" s="85" t="s">
        <v>150</v>
      </c>
      <c r="D86" s="86">
        <v>7.5999999999999998E-2</v>
      </c>
      <c r="E86" s="107">
        <f>ROUND((IF(D36=2%,E10*D86,0)),2)</f>
        <v>0</v>
      </c>
    </row>
    <row r="87" spans="2:5" ht="15" thickBot="1">
      <c r="B87" s="155"/>
      <c r="C87" s="87" t="s">
        <v>151</v>
      </c>
      <c r="D87" s="88">
        <v>7.8200000000000006E-2</v>
      </c>
      <c r="E87" s="108">
        <f>ROUND((IF(D36=3%,E10*D87,0)),2)</f>
        <v>0</v>
      </c>
    </row>
    <row r="88" spans="2:5" ht="15" thickBot="1">
      <c r="B88" s="162" t="s">
        <v>145</v>
      </c>
      <c r="C88" s="163"/>
      <c r="D88" s="164"/>
      <c r="E88" s="109">
        <f>SUM(E82:E87)</f>
        <v>0</v>
      </c>
    </row>
    <row r="89" spans="2:5">
      <c r="B89" s="156" t="s">
        <v>152</v>
      </c>
      <c r="C89" s="156"/>
      <c r="D89" s="156"/>
      <c r="E89" s="156"/>
    </row>
    <row r="90" spans="2:5">
      <c r="B90" s="157"/>
      <c r="C90" s="157"/>
      <c r="D90" s="157"/>
      <c r="E90" s="157"/>
    </row>
    <row r="91" spans="2:5">
      <c r="B91" s="157"/>
      <c r="C91" s="157"/>
      <c r="D91" s="157"/>
      <c r="E91" s="157"/>
    </row>
    <row r="92" spans="2:5">
      <c r="B92" s="158" t="s">
        <v>184</v>
      </c>
      <c r="C92" s="158"/>
      <c r="D92" s="158"/>
      <c r="E92" s="158"/>
    </row>
    <row r="93" spans="2:5">
      <c r="B93" s="158"/>
      <c r="C93" s="158"/>
      <c r="D93" s="158"/>
      <c r="E93" s="158"/>
    </row>
  </sheetData>
  <mergeCells count="90">
    <mergeCell ref="A77:D77"/>
    <mergeCell ref="A78:E78"/>
    <mergeCell ref="B65:D65"/>
    <mergeCell ref="A66:E66"/>
    <mergeCell ref="A67:E67"/>
    <mergeCell ref="A68:A75"/>
    <mergeCell ref="B73:C73"/>
    <mergeCell ref="A1:E1"/>
    <mergeCell ref="B74:C74"/>
    <mergeCell ref="B75:D75"/>
    <mergeCell ref="A76:E76"/>
    <mergeCell ref="B68:C68"/>
    <mergeCell ref="B69:C69"/>
    <mergeCell ref="B70:C70"/>
    <mergeCell ref="B71:C71"/>
    <mergeCell ref="B72:C72"/>
    <mergeCell ref="A57:E57"/>
    <mergeCell ref="A58:A64"/>
    <mergeCell ref="B58:C58"/>
    <mergeCell ref="B59:C59"/>
    <mergeCell ref="B60:C60"/>
    <mergeCell ref="B61:C61"/>
    <mergeCell ref="B62:C62"/>
    <mergeCell ref="B63:D63"/>
    <mergeCell ref="B64:D64"/>
    <mergeCell ref="A49:E49"/>
    <mergeCell ref="A50:A56"/>
    <mergeCell ref="B51:D51"/>
    <mergeCell ref="B52:D52"/>
    <mergeCell ref="B54:D54"/>
    <mergeCell ref="B55:D55"/>
    <mergeCell ref="B56:D56"/>
    <mergeCell ref="A44:E44"/>
    <mergeCell ref="A45:A48"/>
    <mergeCell ref="B45:C45"/>
    <mergeCell ref="B46:D46"/>
    <mergeCell ref="B47:D47"/>
    <mergeCell ref="B48:D48"/>
    <mergeCell ref="A39:E39"/>
    <mergeCell ref="A40:A43"/>
    <mergeCell ref="B40:C40"/>
    <mergeCell ref="B41:C41"/>
    <mergeCell ref="B42:D42"/>
    <mergeCell ref="B43:D43"/>
    <mergeCell ref="A27:E27"/>
    <mergeCell ref="A28:E28"/>
    <mergeCell ref="A29:E29"/>
    <mergeCell ref="A30:A38"/>
    <mergeCell ref="B30:C30"/>
    <mergeCell ref="B31:C31"/>
    <mergeCell ref="B32:C32"/>
    <mergeCell ref="B33:C33"/>
    <mergeCell ref="B34:C34"/>
    <mergeCell ref="B35:C35"/>
    <mergeCell ref="B36:C36"/>
    <mergeCell ref="B37:C37"/>
    <mergeCell ref="B38:C38"/>
    <mergeCell ref="A20:E20"/>
    <mergeCell ref="A21:E21"/>
    <mergeCell ref="A22:A26"/>
    <mergeCell ref="B22:D22"/>
    <mergeCell ref="B23:D23"/>
    <mergeCell ref="B24:D24"/>
    <mergeCell ref="B25:D25"/>
    <mergeCell ref="B26:D26"/>
    <mergeCell ref="A11:E11"/>
    <mergeCell ref="A12:E12"/>
    <mergeCell ref="A13:A19"/>
    <mergeCell ref="B13:D13"/>
    <mergeCell ref="B14:D14"/>
    <mergeCell ref="B15:D15"/>
    <mergeCell ref="B16:D16"/>
    <mergeCell ref="B17:D17"/>
    <mergeCell ref="B18:D18"/>
    <mergeCell ref="B19:D19"/>
    <mergeCell ref="A7:A10"/>
    <mergeCell ref="B7:D7"/>
    <mergeCell ref="B8:C8"/>
    <mergeCell ref="B9:D9"/>
    <mergeCell ref="B10:D10"/>
    <mergeCell ref="A2:E2"/>
    <mergeCell ref="A3:E3"/>
    <mergeCell ref="A4:E4"/>
    <mergeCell ref="A5:D5"/>
    <mergeCell ref="A6:E6"/>
    <mergeCell ref="B80:E80"/>
    <mergeCell ref="B85:B87"/>
    <mergeCell ref="B89:E91"/>
    <mergeCell ref="B92:E93"/>
    <mergeCell ref="B88:D88"/>
  </mergeCells>
  <printOptions horizontalCentered="1" verticalCentered="1"/>
  <pageMargins left="0.51181102362204722" right="0.51181102362204722" top="0.78740157480314965" bottom="0.78740157480314965" header="0.31496062992125984" footer="0.31496062992125984"/>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46" workbookViewId="0">
      <selection activeCell="E55" sqref="E55"/>
    </sheetView>
  </sheetViews>
  <sheetFormatPr defaultColWidth="10.25" defaultRowHeight="14.25"/>
  <cols>
    <col min="1" max="1" width="15.75" style="34" bestFit="1" customWidth="1"/>
    <col min="2" max="2" width="53.25" style="34" customWidth="1"/>
    <col min="3" max="3" width="24.75" style="34" customWidth="1"/>
    <col min="4" max="4" width="25.5" style="34" customWidth="1"/>
    <col min="5" max="5" width="11.5" style="34" customWidth="1"/>
    <col min="6" max="16384" width="10.25" style="34"/>
  </cols>
  <sheetData>
    <row r="1" spans="1:8" ht="108.75" customHeight="1" thickTop="1" thickBot="1">
      <c r="A1" s="181"/>
      <c r="B1" s="182"/>
      <c r="C1" s="182"/>
      <c r="D1" s="182"/>
      <c r="E1" s="183"/>
    </row>
    <row r="2" spans="1:8" ht="16.5" thickTop="1">
      <c r="A2" s="165" t="s">
        <v>65</v>
      </c>
      <c r="B2" s="165"/>
      <c r="C2" s="165"/>
      <c r="D2" s="165"/>
      <c r="E2" s="165"/>
    </row>
    <row r="3" spans="1:8" ht="15.75" thickBot="1">
      <c r="A3" s="166" t="s">
        <v>174</v>
      </c>
      <c r="B3" s="166"/>
      <c r="C3" s="166"/>
      <c r="D3" s="166"/>
      <c r="E3" s="166"/>
    </row>
    <row r="4" spans="1:8" ht="7.5" customHeight="1" thickBot="1">
      <c r="A4" s="167"/>
      <c r="B4" s="167"/>
      <c r="C4" s="167"/>
      <c r="D4" s="167"/>
      <c r="E4" s="167"/>
    </row>
    <row r="5" spans="1:8" ht="14.1" customHeight="1" thickBot="1">
      <c r="A5" s="167"/>
      <c r="B5" s="167"/>
      <c r="C5" s="167"/>
      <c r="D5" s="167"/>
      <c r="E5" s="35" t="s">
        <v>66</v>
      </c>
    </row>
    <row r="6" spans="1:8" ht="14.1" customHeight="1">
      <c r="A6" s="168" t="s">
        <v>67</v>
      </c>
      <c r="B6" s="168"/>
      <c r="C6" s="168"/>
      <c r="D6" s="168"/>
      <c r="E6" s="168"/>
    </row>
    <row r="7" spans="1:8" ht="15" thickBot="1">
      <c r="A7" s="169" t="s">
        <v>68</v>
      </c>
      <c r="B7" s="170" t="s">
        <v>161</v>
      </c>
      <c r="C7" s="171"/>
      <c r="D7" s="172"/>
      <c r="E7" s="36">
        <v>0</v>
      </c>
    </row>
    <row r="8" spans="1:8" ht="15.75" customHeight="1" thickBot="1">
      <c r="A8" s="169"/>
      <c r="B8" s="170" t="s">
        <v>179</v>
      </c>
      <c r="C8" s="172"/>
      <c r="D8" s="135">
        <v>0.4</v>
      </c>
      <c r="E8" s="36">
        <v>0</v>
      </c>
    </row>
    <row r="9" spans="1:8" ht="15" thickBot="1">
      <c r="A9" s="169"/>
      <c r="B9" s="173" t="s">
        <v>69</v>
      </c>
      <c r="C9" s="174"/>
      <c r="D9" s="175"/>
      <c r="E9" s="37"/>
    </row>
    <row r="10" spans="1:8" ht="15" thickBot="1">
      <c r="A10" s="169"/>
      <c r="B10" s="176" t="s">
        <v>70</v>
      </c>
      <c r="C10" s="176"/>
      <c r="D10" s="176"/>
      <c r="E10" s="38">
        <f>(SUM(E7:E9))</f>
        <v>0</v>
      </c>
    </row>
    <row r="11" spans="1:8" ht="7.5" customHeight="1" thickBot="1">
      <c r="A11" s="167"/>
      <c r="B11" s="167"/>
      <c r="C11" s="167"/>
      <c r="D11" s="167"/>
      <c r="E11" s="167"/>
    </row>
    <row r="12" spans="1:8">
      <c r="A12" s="168" t="s">
        <v>71</v>
      </c>
      <c r="B12" s="168"/>
      <c r="C12" s="168"/>
      <c r="D12" s="168"/>
      <c r="E12" s="168"/>
    </row>
    <row r="13" spans="1:8" ht="15.75" thickBot="1">
      <c r="A13" s="169" t="s">
        <v>72</v>
      </c>
      <c r="B13" s="170" t="s">
        <v>177</v>
      </c>
      <c r="C13" s="170"/>
      <c r="D13" s="170"/>
      <c r="E13" s="36">
        <v>0</v>
      </c>
    </row>
    <row r="14" spans="1:8" ht="15.75" thickBot="1">
      <c r="A14" s="169"/>
      <c r="B14" s="170" t="s">
        <v>178</v>
      </c>
      <c r="C14" s="170"/>
      <c r="D14" s="170"/>
      <c r="E14" s="36">
        <v>0</v>
      </c>
    </row>
    <row r="15" spans="1:8" ht="15.75" thickBot="1">
      <c r="A15" s="169"/>
      <c r="B15" s="170" t="s">
        <v>183</v>
      </c>
      <c r="C15" s="170"/>
      <c r="D15" s="170"/>
      <c r="E15" s="36">
        <v>0</v>
      </c>
      <c r="H15" s="39"/>
    </row>
    <row r="16" spans="1:8" ht="15.75" thickBot="1">
      <c r="A16" s="169"/>
      <c r="B16" s="170" t="s">
        <v>180</v>
      </c>
      <c r="C16" s="170"/>
      <c r="D16" s="170"/>
      <c r="E16" s="36">
        <v>0</v>
      </c>
    </row>
    <row r="17" spans="1:5" ht="15.75" thickBot="1">
      <c r="A17" s="169"/>
      <c r="B17" s="170" t="s">
        <v>181</v>
      </c>
      <c r="C17" s="170"/>
      <c r="D17" s="170"/>
      <c r="E17" s="36">
        <v>0</v>
      </c>
    </row>
    <row r="18" spans="1:5" ht="15.75" thickBot="1">
      <c r="A18" s="169"/>
      <c r="B18" s="170" t="s">
        <v>182</v>
      </c>
      <c r="C18" s="170"/>
      <c r="D18" s="170"/>
      <c r="E18" s="36">
        <v>0</v>
      </c>
    </row>
    <row r="19" spans="1:5" ht="15" thickBot="1">
      <c r="A19" s="169"/>
      <c r="B19" s="176" t="s">
        <v>73</v>
      </c>
      <c r="C19" s="176"/>
      <c r="D19" s="176"/>
      <c r="E19" s="38">
        <f>SUM(E13:E18)</f>
        <v>0</v>
      </c>
    </row>
    <row r="20" spans="1:5" ht="7.5" customHeight="1" thickBot="1">
      <c r="A20" s="167"/>
      <c r="B20" s="167"/>
      <c r="C20" s="167"/>
      <c r="D20" s="167"/>
      <c r="E20" s="167"/>
    </row>
    <row r="21" spans="1:5">
      <c r="A21" s="168" t="s">
        <v>74</v>
      </c>
      <c r="B21" s="168"/>
      <c r="C21" s="168"/>
      <c r="D21" s="168"/>
      <c r="E21" s="168"/>
    </row>
    <row r="22" spans="1:5" ht="15" thickBot="1">
      <c r="A22" s="169" t="s">
        <v>75</v>
      </c>
      <c r="B22" s="170" t="s">
        <v>129</v>
      </c>
      <c r="C22" s="170"/>
      <c r="D22" s="170"/>
      <c r="E22" s="36">
        <v>0</v>
      </c>
    </row>
    <row r="23" spans="1:5" ht="15" thickBot="1">
      <c r="A23" s="169"/>
      <c r="B23" s="170" t="s">
        <v>76</v>
      </c>
      <c r="C23" s="170"/>
      <c r="D23" s="170"/>
      <c r="E23" s="36">
        <v>0</v>
      </c>
    </row>
    <row r="24" spans="1:5" ht="15" thickBot="1">
      <c r="A24" s="169"/>
      <c r="B24" s="170" t="s">
        <v>130</v>
      </c>
      <c r="C24" s="170"/>
      <c r="D24" s="170"/>
      <c r="E24" s="36">
        <v>0</v>
      </c>
    </row>
    <row r="25" spans="1:5" ht="15" thickBot="1">
      <c r="A25" s="169"/>
      <c r="B25" s="170" t="s">
        <v>69</v>
      </c>
      <c r="C25" s="170"/>
      <c r="D25" s="170"/>
      <c r="E25" s="36">
        <v>0</v>
      </c>
    </row>
    <row r="26" spans="1:5" ht="15" thickBot="1">
      <c r="A26" s="169"/>
      <c r="B26" s="176" t="s">
        <v>77</v>
      </c>
      <c r="C26" s="176"/>
      <c r="D26" s="176"/>
      <c r="E26" s="38">
        <f>SUM(E22:E25)</f>
        <v>0</v>
      </c>
    </row>
    <row r="27" spans="1:5" ht="7.5" customHeight="1" thickBot="1">
      <c r="A27" s="167"/>
      <c r="B27" s="167"/>
      <c r="C27" s="167"/>
      <c r="D27" s="167"/>
      <c r="E27" s="167"/>
    </row>
    <row r="28" spans="1:5" ht="15" thickBot="1">
      <c r="A28" s="168" t="s">
        <v>78</v>
      </c>
      <c r="B28" s="168"/>
      <c r="C28" s="168"/>
      <c r="D28" s="168"/>
      <c r="E28" s="168"/>
    </row>
    <row r="29" spans="1:5">
      <c r="A29" s="177" t="s">
        <v>79</v>
      </c>
      <c r="B29" s="177"/>
      <c r="C29" s="177"/>
      <c r="D29" s="177"/>
      <c r="E29" s="177"/>
    </row>
    <row r="30" spans="1:5" ht="15" thickBot="1">
      <c r="A30" s="169" t="s">
        <v>80</v>
      </c>
      <c r="B30" s="170" t="s">
        <v>81</v>
      </c>
      <c r="C30" s="170"/>
      <c r="D30" s="40">
        <v>0</v>
      </c>
      <c r="E30" s="37">
        <f>E10*D30</f>
        <v>0</v>
      </c>
    </row>
    <row r="31" spans="1:5" ht="15" thickBot="1">
      <c r="A31" s="169"/>
      <c r="B31" s="170" t="s">
        <v>82</v>
      </c>
      <c r="C31" s="170"/>
      <c r="D31" s="40">
        <v>0</v>
      </c>
      <c r="E31" s="37">
        <f>E10*D31</f>
        <v>0</v>
      </c>
    </row>
    <row r="32" spans="1:5" ht="15" thickBot="1">
      <c r="A32" s="169"/>
      <c r="B32" s="170" t="s">
        <v>83</v>
      </c>
      <c r="C32" s="170"/>
      <c r="D32" s="40">
        <v>0</v>
      </c>
      <c r="E32" s="37">
        <f>E10*D32</f>
        <v>0</v>
      </c>
    </row>
    <row r="33" spans="1:5" ht="15" thickBot="1">
      <c r="A33" s="169"/>
      <c r="B33" s="170" t="s">
        <v>84</v>
      </c>
      <c r="C33" s="170"/>
      <c r="D33" s="40">
        <v>0</v>
      </c>
      <c r="E33" s="37">
        <f>E10*D33</f>
        <v>0</v>
      </c>
    </row>
    <row r="34" spans="1:5" ht="15" thickBot="1">
      <c r="A34" s="169"/>
      <c r="B34" s="170" t="s">
        <v>85</v>
      </c>
      <c r="C34" s="170"/>
      <c r="D34" s="40">
        <v>0</v>
      </c>
      <c r="E34" s="37">
        <f>E10*D34</f>
        <v>0</v>
      </c>
    </row>
    <row r="35" spans="1:5" ht="15" thickBot="1">
      <c r="A35" s="169"/>
      <c r="B35" s="170" t="s">
        <v>86</v>
      </c>
      <c r="C35" s="170"/>
      <c r="D35" s="40">
        <v>0</v>
      </c>
      <c r="E35" s="37">
        <f>E10*D35</f>
        <v>0</v>
      </c>
    </row>
    <row r="36" spans="1:5" ht="15" thickBot="1">
      <c r="A36" s="169"/>
      <c r="B36" s="170" t="s">
        <v>87</v>
      </c>
      <c r="C36" s="170"/>
      <c r="D36" s="40">
        <v>0</v>
      </c>
      <c r="E36" s="37">
        <f>E10*D36</f>
        <v>0</v>
      </c>
    </row>
    <row r="37" spans="1:5" ht="15" thickBot="1">
      <c r="A37" s="169"/>
      <c r="B37" s="170" t="s">
        <v>88</v>
      </c>
      <c r="C37" s="170"/>
      <c r="D37" s="40">
        <v>0</v>
      </c>
      <c r="E37" s="37">
        <f>E10*D37</f>
        <v>0</v>
      </c>
    </row>
    <row r="38" spans="1:5" ht="15" thickBot="1">
      <c r="A38" s="169"/>
      <c r="B38" s="178" t="s">
        <v>89</v>
      </c>
      <c r="C38" s="178"/>
      <c r="D38" s="41">
        <f>SUM(D30:D37)</f>
        <v>0</v>
      </c>
      <c r="E38" s="42">
        <f>E10*D38</f>
        <v>0</v>
      </c>
    </row>
    <row r="39" spans="1:5">
      <c r="A39" s="177" t="s">
        <v>90</v>
      </c>
      <c r="B39" s="177"/>
      <c r="C39" s="177"/>
      <c r="D39" s="177"/>
      <c r="E39" s="177"/>
    </row>
    <row r="40" spans="1:5" ht="15" thickBot="1">
      <c r="A40" s="169" t="s">
        <v>91</v>
      </c>
      <c r="B40" s="179" t="s">
        <v>92</v>
      </c>
      <c r="C40" s="179"/>
      <c r="D40" s="40">
        <v>0</v>
      </c>
      <c r="E40" s="37">
        <f>ROUND((E10*D40),2)</f>
        <v>0</v>
      </c>
    </row>
    <row r="41" spans="1:5" ht="15" thickBot="1">
      <c r="A41" s="169"/>
      <c r="B41" s="180" t="s">
        <v>93</v>
      </c>
      <c r="C41" s="180"/>
      <c r="D41" s="43">
        <v>0</v>
      </c>
      <c r="E41" s="37">
        <f>ROUND((E10*D41),2)</f>
        <v>0</v>
      </c>
    </row>
    <row r="42" spans="1:5" ht="15" thickBot="1">
      <c r="A42" s="169"/>
      <c r="B42" s="170" t="s">
        <v>94</v>
      </c>
      <c r="C42" s="170"/>
      <c r="D42" s="170"/>
      <c r="E42" s="37">
        <f>(E40+E41)*D38</f>
        <v>0</v>
      </c>
    </row>
    <row r="43" spans="1:5" ht="15" thickBot="1">
      <c r="A43" s="169"/>
      <c r="B43" s="178" t="s">
        <v>95</v>
      </c>
      <c r="C43" s="178"/>
      <c r="D43" s="178"/>
      <c r="E43" s="42">
        <f>SUM(E40:E42)</f>
        <v>0</v>
      </c>
    </row>
    <row r="44" spans="1:5">
      <c r="A44" s="177" t="s">
        <v>96</v>
      </c>
      <c r="B44" s="177"/>
      <c r="C44" s="177"/>
      <c r="D44" s="177"/>
      <c r="E44" s="177"/>
    </row>
    <row r="45" spans="1:5" ht="15" thickBot="1">
      <c r="A45" s="169" t="s">
        <v>97</v>
      </c>
      <c r="B45" s="170" t="s">
        <v>98</v>
      </c>
      <c r="C45" s="170"/>
      <c r="D45" s="40">
        <v>0</v>
      </c>
      <c r="E45" s="37">
        <f>(((E10+E10/3)*(4/12))/12)*D45</f>
        <v>0</v>
      </c>
    </row>
    <row r="46" spans="1:5" ht="15" thickBot="1">
      <c r="A46" s="169"/>
      <c r="B46" s="170">
        <v>0</v>
      </c>
      <c r="C46" s="170"/>
      <c r="D46" s="170"/>
      <c r="E46" s="37">
        <f>E45*D38</f>
        <v>0</v>
      </c>
    </row>
    <row r="47" spans="1:5" ht="15" thickBot="1">
      <c r="A47" s="169"/>
      <c r="B47" s="170" t="s">
        <v>100</v>
      </c>
      <c r="C47" s="170"/>
      <c r="D47" s="170"/>
      <c r="E47" s="37">
        <f>(((E10+E10/12)*(4/12))*D45)*D38</f>
        <v>0</v>
      </c>
    </row>
    <row r="48" spans="1:5" ht="15" thickBot="1">
      <c r="A48" s="169"/>
      <c r="B48" s="178" t="s">
        <v>101</v>
      </c>
      <c r="C48" s="178"/>
      <c r="D48" s="178"/>
      <c r="E48" s="42">
        <f>SUM(E45:E47)</f>
        <v>0</v>
      </c>
    </row>
    <row r="49" spans="1:5">
      <c r="A49" s="177" t="s">
        <v>102</v>
      </c>
      <c r="B49" s="177"/>
      <c r="C49" s="177"/>
      <c r="D49" s="177"/>
      <c r="E49" s="177"/>
    </row>
    <row r="50" spans="1:5" ht="48.75" thickBot="1">
      <c r="A50" s="169" t="s">
        <v>103</v>
      </c>
      <c r="B50" s="133" t="s">
        <v>175</v>
      </c>
      <c r="C50" s="40">
        <v>0</v>
      </c>
      <c r="D50" s="134">
        <f>1/12</f>
        <v>8.3333333333333329E-2</v>
      </c>
      <c r="E50" s="37">
        <f>C50*D50*E10</f>
        <v>0</v>
      </c>
    </row>
    <row r="51" spans="1:5" ht="15" thickBot="1">
      <c r="A51" s="169"/>
      <c r="B51" s="170" t="s">
        <v>104</v>
      </c>
      <c r="C51" s="170"/>
      <c r="D51" s="170"/>
      <c r="E51" s="37">
        <f>E50*D35</f>
        <v>0</v>
      </c>
    </row>
    <row r="52" spans="1:5" ht="15" thickBot="1">
      <c r="A52" s="169"/>
      <c r="B52" s="170" t="s">
        <v>105</v>
      </c>
      <c r="C52" s="170"/>
      <c r="D52" s="170"/>
      <c r="E52" s="37">
        <f>(((E10*0.5)*D35)*C50)</f>
        <v>0</v>
      </c>
    </row>
    <row r="53" spans="1:5" ht="48.75" thickBot="1">
      <c r="A53" s="169"/>
      <c r="B53" s="133" t="s">
        <v>191</v>
      </c>
      <c r="C53" s="40">
        <v>0</v>
      </c>
      <c r="D53" s="134">
        <f>1/30*7/12</f>
        <v>1.9444444444444445E-2</v>
      </c>
      <c r="E53" s="37">
        <f>C53*D53*E10</f>
        <v>0</v>
      </c>
    </row>
    <row r="54" spans="1:5" ht="15" thickBot="1">
      <c r="A54" s="169"/>
      <c r="B54" s="170" t="s">
        <v>106</v>
      </c>
      <c r="C54" s="170"/>
      <c r="D54" s="170"/>
      <c r="E54" s="37">
        <f>E53*D38</f>
        <v>0</v>
      </c>
    </row>
    <row r="55" spans="1:5" ht="15" thickBot="1">
      <c r="A55" s="169"/>
      <c r="B55" s="170" t="s">
        <v>107</v>
      </c>
      <c r="C55" s="170"/>
      <c r="D55" s="170"/>
      <c r="E55" s="37">
        <f>((E10*0.5)*D35)*C53</f>
        <v>0</v>
      </c>
    </row>
    <row r="56" spans="1:5" ht="15" thickBot="1">
      <c r="A56" s="169"/>
      <c r="B56" s="178" t="s">
        <v>108</v>
      </c>
      <c r="C56" s="178"/>
      <c r="D56" s="178"/>
      <c r="E56" s="42">
        <f>(SUM(E50:E55))</f>
        <v>0</v>
      </c>
    </row>
    <row r="57" spans="1:5">
      <c r="A57" s="177" t="s">
        <v>109</v>
      </c>
      <c r="B57" s="177"/>
      <c r="C57" s="177"/>
      <c r="D57" s="177"/>
      <c r="E57" s="177"/>
    </row>
    <row r="58" spans="1:5" ht="15" thickBot="1">
      <c r="A58" s="169" t="s">
        <v>110</v>
      </c>
      <c r="B58" s="179" t="s">
        <v>111</v>
      </c>
      <c r="C58" s="179"/>
      <c r="D58" s="40">
        <v>0</v>
      </c>
      <c r="E58" s="37">
        <f>ROUND((E10*D58),2)</f>
        <v>0</v>
      </c>
    </row>
    <row r="59" spans="1:5" ht="15" thickBot="1">
      <c r="A59" s="169"/>
      <c r="B59" s="170" t="s">
        <v>132</v>
      </c>
      <c r="C59" s="170"/>
      <c r="D59" s="44">
        <v>0</v>
      </c>
      <c r="E59" s="37">
        <f>((E10/30)/12)*D59</f>
        <v>0</v>
      </c>
    </row>
    <row r="60" spans="1:5" ht="15" thickBot="1">
      <c r="A60" s="169"/>
      <c r="B60" s="170" t="s">
        <v>112</v>
      </c>
      <c r="C60" s="170"/>
      <c r="D60" s="40">
        <v>0</v>
      </c>
      <c r="E60" s="37">
        <f>(((E10/30)/12)*5)*D60</f>
        <v>0</v>
      </c>
    </row>
    <row r="61" spans="1:5" ht="15" thickBot="1">
      <c r="A61" s="169"/>
      <c r="B61" s="170" t="s">
        <v>113</v>
      </c>
      <c r="C61" s="170"/>
      <c r="D61" s="40">
        <v>0</v>
      </c>
      <c r="E61" s="37">
        <f>(((E10/30)/12)*15)*D61</f>
        <v>0</v>
      </c>
    </row>
    <row r="62" spans="1:5" ht="15" thickBot="1">
      <c r="A62" s="169"/>
      <c r="B62" s="179" t="s">
        <v>131</v>
      </c>
      <c r="C62" s="179"/>
      <c r="D62" s="44">
        <v>0</v>
      </c>
      <c r="E62" s="37">
        <f>((E10/30)/12)*D62</f>
        <v>0</v>
      </c>
    </row>
    <row r="63" spans="1:5" ht="15" thickBot="1">
      <c r="A63" s="169"/>
      <c r="B63" s="170" t="s">
        <v>114</v>
      </c>
      <c r="C63" s="170"/>
      <c r="D63" s="170"/>
      <c r="E63" s="37">
        <f>SUM(E58:E62)*D38</f>
        <v>0</v>
      </c>
    </row>
    <row r="64" spans="1:5" ht="15" thickBot="1">
      <c r="A64" s="169"/>
      <c r="B64" s="178" t="s">
        <v>115</v>
      </c>
      <c r="C64" s="178"/>
      <c r="D64" s="178"/>
      <c r="E64" s="42">
        <f>SUM(E58:E63)</f>
        <v>0</v>
      </c>
    </row>
    <row r="65" spans="1:5" ht="15" thickBot="1">
      <c r="A65" s="45"/>
      <c r="B65" s="176" t="s">
        <v>116</v>
      </c>
      <c r="C65" s="176"/>
      <c r="D65" s="176"/>
      <c r="E65" s="38">
        <f>(E38+E43+E48+E56+E64)</f>
        <v>0</v>
      </c>
    </row>
    <row r="66" spans="1:5" ht="9.4" customHeight="1" thickBot="1">
      <c r="A66" s="167"/>
      <c r="B66" s="167"/>
      <c r="C66" s="167"/>
      <c r="D66" s="167"/>
      <c r="E66" s="167"/>
    </row>
    <row r="67" spans="1:5">
      <c r="A67" s="168" t="s">
        <v>117</v>
      </c>
      <c r="B67" s="168"/>
      <c r="C67" s="168"/>
      <c r="D67" s="168"/>
      <c r="E67" s="168"/>
    </row>
    <row r="68" spans="1:5" ht="15" thickBot="1">
      <c r="A68" s="169" t="s">
        <v>118</v>
      </c>
      <c r="B68" s="170" t="s">
        <v>119</v>
      </c>
      <c r="C68" s="170"/>
      <c r="D68" s="40">
        <v>0</v>
      </c>
      <c r="E68" s="37">
        <f>(E10+E19+E26+E65)*D68</f>
        <v>0</v>
      </c>
    </row>
    <row r="69" spans="1:5" ht="15" thickBot="1">
      <c r="A69" s="169"/>
      <c r="B69" s="170" t="s">
        <v>120</v>
      </c>
      <c r="C69" s="170"/>
      <c r="D69" s="40">
        <v>0</v>
      </c>
      <c r="E69" s="37">
        <f>E77*D69</f>
        <v>0</v>
      </c>
    </row>
    <row r="70" spans="1:5" ht="15" thickBot="1">
      <c r="A70" s="169"/>
      <c r="B70" s="170" t="s">
        <v>121</v>
      </c>
      <c r="C70" s="170"/>
      <c r="D70" s="40">
        <v>0</v>
      </c>
      <c r="E70" s="37">
        <f>E77*D70</f>
        <v>0</v>
      </c>
    </row>
    <row r="71" spans="1:5" ht="15" thickBot="1">
      <c r="A71" s="169"/>
      <c r="B71" s="170" t="s">
        <v>122</v>
      </c>
      <c r="C71" s="170"/>
      <c r="D71" s="40">
        <v>0</v>
      </c>
      <c r="E71" s="37">
        <f>E77*D71</f>
        <v>0</v>
      </c>
    </row>
    <row r="72" spans="1:5" ht="15.75" thickBot="1">
      <c r="A72" s="169"/>
      <c r="B72" s="170" t="s">
        <v>123</v>
      </c>
      <c r="C72" s="170"/>
      <c r="D72" s="40">
        <v>0</v>
      </c>
      <c r="E72" s="46">
        <f>IF(ISERR(D72*E77),0,D72*E77)</f>
        <v>0</v>
      </c>
    </row>
    <row r="73" spans="1:5" ht="15" thickBot="1">
      <c r="A73" s="169"/>
      <c r="B73" s="186" t="s">
        <v>124</v>
      </c>
      <c r="C73" s="186"/>
      <c r="D73" s="47">
        <f>SUM(D69:D72)</f>
        <v>0</v>
      </c>
      <c r="E73" s="132"/>
    </row>
    <row r="74" spans="1:5" ht="15" thickBot="1">
      <c r="A74" s="169"/>
      <c r="B74" s="179" t="s">
        <v>125</v>
      </c>
      <c r="C74" s="179"/>
      <c r="D74" s="40">
        <v>0</v>
      </c>
      <c r="E74" s="37">
        <f>(E10+E19+E26+E65+E68)*D74</f>
        <v>0</v>
      </c>
    </row>
    <row r="75" spans="1:5" ht="15" thickBot="1">
      <c r="A75" s="169"/>
      <c r="B75" s="176" t="s">
        <v>126</v>
      </c>
      <c r="C75" s="176"/>
      <c r="D75" s="176"/>
      <c r="E75" s="38">
        <f>E68+E69+E70+E71+E72+E74</f>
        <v>0</v>
      </c>
    </row>
    <row r="76" spans="1:5" ht="7.5" customHeight="1" thickBot="1">
      <c r="A76" s="167"/>
      <c r="B76" s="167"/>
      <c r="C76" s="167"/>
      <c r="D76" s="167"/>
      <c r="E76" s="167"/>
    </row>
    <row r="77" spans="1:5" ht="16.5" thickBot="1">
      <c r="A77" s="184" t="s">
        <v>127</v>
      </c>
      <c r="B77" s="184"/>
      <c r="C77" s="184"/>
      <c r="D77" s="184"/>
      <c r="E77" s="48">
        <f>ROUND((E10+E19+E26+E65+E68+E74)/(1-(D73)),2)</f>
        <v>0</v>
      </c>
    </row>
    <row r="78" spans="1:5" ht="26.85" customHeight="1">
      <c r="A78" s="185" t="s">
        <v>128</v>
      </c>
      <c r="B78" s="185"/>
      <c r="C78" s="185"/>
      <c r="D78" s="185"/>
      <c r="E78" s="185"/>
    </row>
    <row r="79" spans="1:5" ht="15" thickBot="1"/>
    <row r="80" spans="1:5" ht="15" thickBot="1">
      <c r="B80" s="159" t="s">
        <v>139</v>
      </c>
      <c r="C80" s="160"/>
      <c r="D80" s="160"/>
      <c r="E80" s="161"/>
    </row>
    <row r="81" spans="2:5" ht="15" thickBot="1">
      <c r="B81" s="75" t="s">
        <v>141</v>
      </c>
      <c r="C81" s="76" t="s">
        <v>148</v>
      </c>
      <c r="D81" s="76" t="s">
        <v>143</v>
      </c>
      <c r="E81" s="77" t="s">
        <v>146</v>
      </c>
    </row>
    <row r="82" spans="2:5" ht="15" thickBot="1">
      <c r="B82" s="78" t="s">
        <v>140</v>
      </c>
      <c r="C82" s="89"/>
      <c r="D82" s="79">
        <v>8.3299999999999999E-2</v>
      </c>
      <c r="E82" s="104">
        <f>ROUND((E10*D82),2)</f>
        <v>0</v>
      </c>
    </row>
    <row r="83" spans="2:5" ht="15" thickBot="1">
      <c r="B83" s="80" t="s">
        <v>142</v>
      </c>
      <c r="C83" s="90"/>
      <c r="D83" s="81">
        <v>0.121</v>
      </c>
      <c r="E83" s="105">
        <f>ROUND((E10*D83),2)</f>
        <v>0</v>
      </c>
    </row>
    <row r="84" spans="2:5" ht="26.25" thickBot="1">
      <c r="B84" s="82" t="s">
        <v>147</v>
      </c>
      <c r="C84" s="89"/>
      <c r="D84" s="79">
        <v>0.05</v>
      </c>
      <c r="E84" s="104">
        <f>ROUND((E10*D84),2)</f>
        <v>0</v>
      </c>
    </row>
    <row r="85" spans="2:5" ht="14.25" customHeight="1">
      <c r="B85" s="153" t="s">
        <v>144</v>
      </c>
      <c r="C85" s="83" t="s">
        <v>149</v>
      </c>
      <c r="D85" s="84">
        <v>7.3899999999999993E-2</v>
      </c>
      <c r="E85" s="106">
        <f>ROUND((IF(D36=1%,E10*D85,0)),2)</f>
        <v>0</v>
      </c>
    </row>
    <row r="86" spans="2:5">
      <c r="B86" s="154"/>
      <c r="C86" s="85" t="s">
        <v>150</v>
      </c>
      <c r="D86" s="86">
        <v>7.5999999999999998E-2</v>
      </c>
      <c r="E86" s="107">
        <f>ROUND((IF(D36=2%,E10*D86,0)),2)</f>
        <v>0</v>
      </c>
    </row>
    <row r="87" spans="2:5" ht="15" thickBot="1">
      <c r="B87" s="155"/>
      <c r="C87" s="87" t="s">
        <v>151</v>
      </c>
      <c r="D87" s="88">
        <v>7.8200000000000006E-2</v>
      </c>
      <c r="E87" s="108">
        <f>ROUND((IF(D36=3%,E10*D87,0)),2)</f>
        <v>0</v>
      </c>
    </row>
    <row r="88" spans="2:5" ht="15" thickBot="1">
      <c r="B88" s="162" t="s">
        <v>145</v>
      </c>
      <c r="C88" s="163"/>
      <c r="D88" s="164"/>
      <c r="E88" s="109">
        <f>SUM(E82:E87)</f>
        <v>0</v>
      </c>
    </row>
    <row r="89" spans="2:5">
      <c r="B89" s="156" t="s">
        <v>152</v>
      </c>
      <c r="C89" s="156"/>
      <c r="D89" s="156"/>
      <c r="E89" s="156"/>
    </row>
    <row r="90" spans="2:5">
      <c r="B90" s="157"/>
      <c r="C90" s="157"/>
      <c r="D90" s="157"/>
      <c r="E90" s="157"/>
    </row>
    <row r="91" spans="2:5">
      <c r="B91" s="157"/>
      <c r="C91" s="157"/>
      <c r="D91" s="157"/>
      <c r="E91" s="157"/>
    </row>
    <row r="92" spans="2:5" ht="14.25" customHeight="1">
      <c r="B92" s="158" t="s">
        <v>184</v>
      </c>
      <c r="C92" s="158"/>
      <c r="D92" s="158"/>
      <c r="E92" s="158"/>
    </row>
    <row r="93" spans="2:5">
      <c r="B93" s="158"/>
      <c r="C93" s="158"/>
      <c r="D93" s="158"/>
      <c r="E93" s="158"/>
    </row>
  </sheetData>
  <mergeCells count="90">
    <mergeCell ref="A77:D77"/>
    <mergeCell ref="A78:E78"/>
    <mergeCell ref="B65:D65"/>
    <mergeCell ref="A66:E66"/>
    <mergeCell ref="A67:E67"/>
    <mergeCell ref="A68:A75"/>
    <mergeCell ref="B73:C73"/>
    <mergeCell ref="A1:E1"/>
    <mergeCell ref="B74:C74"/>
    <mergeCell ref="B75:D75"/>
    <mergeCell ref="A76:E76"/>
    <mergeCell ref="B68:C68"/>
    <mergeCell ref="B69:C69"/>
    <mergeCell ref="B70:C70"/>
    <mergeCell ref="B71:C71"/>
    <mergeCell ref="B72:C72"/>
    <mergeCell ref="A57:E57"/>
    <mergeCell ref="A58:A64"/>
    <mergeCell ref="B58:C58"/>
    <mergeCell ref="B59:C59"/>
    <mergeCell ref="B60:C60"/>
    <mergeCell ref="B61:C61"/>
    <mergeCell ref="B62:C62"/>
    <mergeCell ref="B63:D63"/>
    <mergeCell ref="B64:D64"/>
    <mergeCell ref="A49:E49"/>
    <mergeCell ref="A50:A56"/>
    <mergeCell ref="B51:D51"/>
    <mergeCell ref="B52:D52"/>
    <mergeCell ref="B54:D54"/>
    <mergeCell ref="B55:D55"/>
    <mergeCell ref="B56:D56"/>
    <mergeCell ref="A44:E44"/>
    <mergeCell ref="A45:A48"/>
    <mergeCell ref="B45:C45"/>
    <mergeCell ref="B46:D46"/>
    <mergeCell ref="B47:D47"/>
    <mergeCell ref="B48:D48"/>
    <mergeCell ref="A39:E39"/>
    <mergeCell ref="A40:A43"/>
    <mergeCell ref="B40:C40"/>
    <mergeCell ref="B41:C41"/>
    <mergeCell ref="B42:D42"/>
    <mergeCell ref="B43:D43"/>
    <mergeCell ref="A27:E27"/>
    <mergeCell ref="A28:E28"/>
    <mergeCell ref="A29:E29"/>
    <mergeCell ref="A30:A38"/>
    <mergeCell ref="B30:C30"/>
    <mergeCell ref="B31:C31"/>
    <mergeCell ref="B32:C32"/>
    <mergeCell ref="B33:C33"/>
    <mergeCell ref="B34:C34"/>
    <mergeCell ref="B35:C35"/>
    <mergeCell ref="B36:C36"/>
    <mergeCell ref="B37:C37"/>
    <mergeCell ref="B38:C38"/>
    <mergeCell ref="A20:E20"/>
    <mergeCell ref="A21:E21"/>
    <mergeCell ref="A22:A26"/>
    <mergeCell ref="B22:D22"/>
    <mergeCell ref="B23:D23"/>
    <mergeCell ref="B24:D24"/>
    <mergeCell ref="B25:D25"/>
    <mergeCell ref="B26:D26"/>
    <mergeCell ref="A11:E11"/>
    <mergeCell ref="A12:E12"/>
    <mergeCell ref="A13:A19"/>
    <mergeCell ref="B13:D13"/>
    <mergeCell ref="B14:D14"/>
    <mergeCell ref="B15:D15"/>
    <mergeCell ref="B16:D16"/>
    <mergeCell ref="B17:D17"/>
    <mergeCell ref="B18:D18"/>
    <mergeCell ref="B19:D19"/>
    <mergeCell ref="A7:A10"/>
    <mergeCell ref="B7:D7"/>
    <mergeCell ref="B8:C8"/>
    <mergeCell ref="B9:D9"/>
    <mergeCell ref="B10:D10"/>
    <mergeCell ref="A2:E2"/>
    <mergeCell ref="A3:E3"/>
    <mergeCell ref="A4:E4"/>
    <mergeCell ref="A5:D5"/>
    <mergeCell ref="A6:E6"/>
    <mergeCell ref="B80:E80"/>
    <mergeCell ref="B85:B87"/>
    <mergeCell ref="B89:E91"/>
    <mergeCell ref="B92:E93"/>
    <mergeCell ref="B88:D88"/>
  </mergeCells>
  <printOptions horizontalCentered="1" verticalCentered="1"/>
  <pageMargins left="0.51181102362204722" right="0.51181102362204722" top="0.78740157480314965" bottom="0.78740157480314965" header="0.31496062992125984" footer="0.31496062992125984"/>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46" workbookViewId="0">
      <selection activeCell="E55" sqref="E55"/>
    </sheetView>
  </sheetViews>
  <sheetFormatPr defaultColWidth="10.25" defaultRowHeight="14.25"/>
  <cols>
    <col min="1" max="1" width="15.75" style="34" bestFit="1" customWidth="1"/>
    <col min="2" max="2" width="53.25" style="34" customWidth="1"/>
    <col min="3" max="3" width="24.75" style="34" customWidth="1"/>
    <col min="4" max="4" width="25.5" style="34" customWidth="1"/>
    <col min="5" max="5" width="11.5" style="34" customWidth="1"/>
    <col min="6" max="16384" width="10.25" style="34"/>
  </cols>
  <sheetData>
    <row r="1" spans="1:8" ht="108.75" customHeight="1" thickTop="1" thickBot="1">
      <c r="A1" s="181"/>
      <c r="B1" s="182"/>
      <c r="C1" s="182"/>
      <c r="D1" s="182"/>
      <c r="E1" s="183"/>
    </row>
    <row r="2" spans="1:8" ht="16.5" thickTop="1">
      <c r="A2" s="165" t="s">
        <v>65</v>
      </c>
      <c r="B2" s="165"/>
      <c r="C2" s="165"/>
      <c r="D2" s="165"/>
      <c r="E2" s="165"/>
    </row>
    <row r="3" spans="1:8" ht="15.75" thickBot="1">
      <c r="A3" s="166" t="s">
        <v>157</v>
      </c>
      <c r="B3" s="166"/>
      <c r="C3" s="166"/>
      <c r="D3" s="166"/>
      <c r="E3" s="166"/>
    </row>
    <row r="4" spans="1:8" ht="7.5" customHeight="1" thickBot="1">
      <c r="A4" s="167"/>
      <c r="B4" s="167"/>
      <c r="C4" s="167"/>
      <c r="D4" s="167"/>
      <c r="E4" s="167"/>
    </row>
    <row r="5" spans="1:8" ht="14.1" customHeight="1" thickBot="1">
      <c r="A5" s="167"/>
      <c r="B5" s="167"/>
      <c r="C5" s="167"/>
      <c r="D5" s="167"/>
      <c r="E5" s="35" t="s">
        <v>66</v>
      </c>
    </row>
    <row r="6" spans="1:8" ht="14.1" customHeight="1">
      <c r="A6" s="168" t="s">
        <v>67</v>
      </c>
      <c r="B6" s="168"/>
      <c r="C6" s="168"/>
      <c r="D6" s="168"/>
      <c r="E6" s="168"/>
    </row>
    <row r="7" spans="1:8" ht="15" thickBot="1">
      <c r="A7" s="169" t="s">
        <v>68</v>
      </c>
      <c r="B7" s="170" t="s">
        <v>161</v>
      </c>
      <c r="C7" s="171"/>
      <c r="D7" s="172"/>
      <c r="E7" s="36">
        <v>0</v>
      </c>
    </row>
    <row r="8" spans="1:8" ht="15.75" customHeight="1" thickBot="1">
      <c r="A8" s="169"/>
      <c r="B8" s="170" t="s">
        <v>179</v>
      </c>
      <c r="C8" s="172"/>
      <c r="D8" s="135">
        <v>0.4</v>
      </c>
      <c r="E8" s="36">
        <v>0</v>
      </c>
    </row>
    <row r="9" spans="1:8" ht="15" thickBot="1">
      <c r="A9" s="169"/>
      <c r="B9" s="173" t="s">
        <v>69</v>
      </c>
      <c r="C9" s="174"/>
      <c r="D9" s="175"/>
      <c r="E9" s="37"/>
    </row>
    <row r="10" spans="1:8" ht="15" thickBot="1">
      <c r="A10" s="169"/>
      <c r="B10" s="176" t="s">
        <v>70</v>
      </c>
      <c r="C10" s="176"/>
      <c r="D10" s="176"/>
      <c r="E10" s="38">
        <f>(SUM(E7:E9))</f>
        <v>0</v>
      </c>
    </row>
    <row r="11" spans="1:8" ht="7.5" customHeight="1" thickBot="1">
      <c r="A11" s="167"/>
      <c r="B11" s="167"/>
      <c r="C11" s="167"/>
      <c r="D11" s="167"/>
      <c r="E11" s="167"/>
    </row>
    <row r="12" spans="1:8">
      <c r="A12" s="168" t="s">
        <v>71</v>
      </c>
      <c r="B12" s="168"/>
      <c r="C12" s="168"/>
      <c r="D12" s="168"/>
      <c r="E12" s="168"/>
    </row>
    <row r="13" spans="1:8" ht="15.75" thickBot="1">
      <c r="A13" s="169" t="s">
        <v>72</v>
      </c>
      <c r="B13" s="170" t="s">
        <v>177</v>
      </c>
      <c r="C13" s="170"/>
      <c r="D13" s="170"/>
      <c r="E13" s="36">
        <v>0</v>
      </c>
    </row>
    <row r="14" spans="1:8" ht="15.75" thickBot="1">
      <c r="A14" s="169"/>
      <c r="B14" s="170" t="s">
        <v>178</v>
      </c>
      <c r="C14" s="170"/>
      <c r="D14" s="170"/>
      <c r="E14" s="36">
        <v>0</v>
      </c>
    </row>
    <row r="15" spans="1:8" ht="15.75" thickBot="1">
      <c r="A15" s="169"/>
      <c r="B15" s="170" t="s">
        <v>183</v>
      </c>
      <c r="C15" s="170"/>
      <c r="D15" s="170"/>
      <c r="E15" s="36">
        <v>0</v>
      </c>
      <c r="H15" s="39"/>
    </row>
    <row r="16" spans="1:8" ht="15.75" thickBot="1">
      <c r="A16" s="169"/>
      <c r="B16" s="170" t="s">
        <v>180</v>
      </c>
      <c r="C16" s="170"/>
      <c r="D16" s="170"/>
      <c r="E16" s="36">
        <v>0</v>
      </c>
    </row>
    <row r="17" spans="1:5" ht="15.75" thickBot="1">
      <c r="A17" s="169"/>
      <c r="B17" s="170" t="s">
        <v>181</v>
      </c>
      <c r="C17" s="170"/>
      <c r="D17" s="170"/>
      <c r="E17" s="36">
        <v>0</v>
      </c>
    </row>
    <row r="18" spans="1:5" ht="15.75" thickBot="1">
      <c r="A18" s="169"/>
      <c r="B18" s="170" t="s">
        <v>182</v>
      </c>
      <c r="C18" s="170"/>
      <c r="D18" s="170"/>
      <c r="E18" s="36">
        <v>0</v>
      </c>
    </row>
    <row r="19" spans="1:5" ht="15" thickBot="1">
      <c r="A19" s="169"/>
      <c r="B19" s="176" t="s">
        <v>73</v>
      </c>
      <c r="C19" s="176"/>
      <c r="D19" s="176"/>
      <c r="E19" s="38">
        <f>SUM(E13:E18)</f>
        <v>0</v>
      </c>
    </row>
    <row r="20" spans="1:5" ht="7.5" customHeight="1" thickBot="1">
      <c r="A20" s="167"/>
      <c r="B20" s="167"/>
      <c r="C20" s="167"/>
      <c r="D20" s="167"/>
      <c r="E20" s="167"/>
    </row>
    <row r="21" spans="1:5">
      <c r="A21" s="168" t="s">
        <v>74</v>
      </c>
      <c r="B21" s="168"/>
      <c r="C21" s="168"/>
      <c r="D21" s="168"/>
      <c r="E21" s="168"/>
    </row>
    <row r="22" spans="1:5" ht="15" thickBot="1">
      <c r="A22" s="169" t="s">
        <v>75</v>
      </c>
      <c r="B22" s="170" t="s">
        <v>129</v>
      </c>
      <c r="C22" s="170"/>
      <c r="D22" s="170"/>
      <c r="E22" s="36">
        <v>0</v>
      </c>
    </row>
    <row r="23" spans="1:5" ht="15" thickBot="1">
      <c r="A23" s="169"/>
      <c r="B23" s="170" t="s">
        <v>76</v>
      </c>
      <c r="C23" s="170"/>
      <c r="D23" s="170"/>
      <c r="E23" s="36">
        <v>0</v>
      </c>
    </row>
    <row r="24" spans="1:5" ht="15" thickBot="1">
      <c r="A24" s="169"/>
      <c r="B24" s="170" t="s">
        <v>130</v>
      </c>
      <c r="C24" s="170"/>
      <c r="D24" s="170"/>
      <c r="E24" s="36">
        <v>0</v>
      </c>
    </row>
    <row r="25" spans="1:5" ht="15" thickBot="1">
      <c r="A25" s="169"/>
      <c r="B25" s="170" t="s">
        <v>69</v>
      </c>
      <c r="C25" s="170"/>
      <c r="D25" s="170"/>
      <c r="E25" s="36">
        <v>0</v>
      </c>
    </row>
    <row r="26" spans="1:5" ht="15" thickBot="1">
      <c r="A26" s="169"/>
      <c r="B26" s="176" t="s">
        <v>77</v>
      </c>
      <c r="C26" s="176"/>
      <c r="D26" s="176"/>
      <c r="E26" s="38">
        <f>SUM(E22:E25)</f>
        <v>0</v>
      </c>
    </row>
    <row r="27" spans="1:5" ht="7.5" customHeight="1" thickBot="1">
      <c r="A27" s="167"/>
      <c r="B27" s="167"/>
      <c r="C27" s="167"/>
      <c r="D27" s="167"/>
      <c r="E27" s="167"/>
    </row>
    <row r="28" spans="1:5" ht="15" thickBot="1">
      <c r="A28" s="168" t="s">
        <v>78</v>
      </c>
      <c r="B28" s="168"/>
      <c r="C28" s="168"/>
      <c r="D28" s="168"/>
      <c r="E28" s="168"/>
    </row>
    <row r="29" spans="1:5">
      <c r="A29" s="177" t="s">
        <v>79</v>
      </c>
      <c r="B29" s="177"/>
      <c r="C29" s="177"/>
      <c r="D29" s="177"/>
      <c r="E29" s="177"/>
    </row>
    <row r="30" spans="1:5" ht="15" thickBot="1">
      <c r="A30" s="169" t="s">
        <v>80</v>
      </c>
      <c r="B30" s="170" t="s">
        <v>81</v>
      </c>
      <c r="C30" s="170"/>
      <c r="D30" s="40">
        <v>0</v>
      </c>
      <c r="E30" s="37">
        <f>E10*D30</f>
        <v>0</v>
      </c>
    </row>
    <row r="31" spans="1:5" ht="15" thickBot="1">
      <c r="A31" s="169"/>
      <c r="B31" s="170" t="s">
        <v>82</v>
      </c>
      <c r="C31" s="170"/>
      <c r="D31" s="40">
        <v>0</v>
      </c>
      <c r="E31" s="37">
        <f>E10*D31</f>
        <v>0</v>
      </c>
    </row>
    <row r="32" spans="1:5" ht="15" thickBot="1">
      <c r="A32" s="169"/>
      <c r="B32" s="170" t="s">
        <v>83</v>
      </c>
      <c r="C32" s="170"/>
      <c r="D32" s="40">
        <v>0</v>
      </c>
      <c r="E32" s="37">
        <f>E10*D32</f>
        <v>0</v>
      </c>
    </row>
    <row r="33" spans="1:5" ht="15" thickBot="1">
      <c r="A33" s="169"/>
      <c r="B33" s="170" t="s">
        <v>84</v>
      </c>
      <c r="C33" s="170"/>
      <c r="D33" s="40">
        <v>0</v>
      </c>
      <c r="E33" s="37">
        <f>E10*D33</f>
        <v>0</v>
      </c>
    </row>
    <row r="34" spans="1:5" ht="15" thickBot="1">
      <c r="A34" s="169"/>
      <c r="B34" s="170" t="s">
        <v>85</v>
      </c>
      <c r="C34" s="170"/>
      <c r="D34" s="40">
        <v>0</v>
      </c>
      <c r="E34" s="37">
        <f>E10*D34</f>
        <v>0</v>
      </c>
    </row>
    <row r="35" spans="1:5" ht="15" thickBot="1">
      <c r="A35" s="169"/>
      <c r="B35" s="170" t="s">
        <v>86</v>
      </c>
      <c r="C35" s="170"/>
      <c r="D35" s="40">
        <v>0</v>
      </c>
      <c r="E35" s="37">
        <f>E10*D35</f>
        <v>0</v>
      </c>
    </row>
    <row r="36" spans="1:5" ht="15" thickBot="1">
      <c r="A36" s="169"/>
      <c r="B36" s="170" t="s">
        <v>87</v>
      </c>
      <c r="C36" s="170"/>
      <c r="D36" s="40">
        <v>0</v>
      </c>
      <c r="E36" s="37">
        <f>E10*D36</f>
        <v>0</v>
      </c>
    </row>
    <row r="37" spans="1:5" ht="15" thickBot="1">
      <c r="A37" s="169"/>
      <c r="B37" s="170" t="s">
        <v>88</v>
      </c>
      <c r="C37" s="170"/>
      <c r="D37" s="40">
        <v>0</v>
      </c>
      <c r="E37" s="37">
        <f>E10*D37</f>
        <v>0</v>
      </c>
    </row>
    <row r="38" spans="1:5" ht="15" thickBot="1">
      <c r="A38" s="169"/>
      <c r="B38" s="178" t="s">
        <v>89</v>
      </c>
      <c r="C38" s="178"/>
      <c r="D38" s="41">
        <f>SUM(D30:D37)</f>
        <v>0</v>
      </c>
      <c r="E38" s="42">
        <f>E10*D38</f>
        <v>0</v>
      </c>
    </row>
    <row r="39" spans="1:5">
      <c r="A39" s="177" t="s">
        <v>90</v>
      </c>
      <c r="B39" s="177"/>
      <c r="C39" s="177"/>
      <c r="D39" s="177"/>
      <c r="E39" s="177"/>
    </row>
    <row r="40" spans="1:5" ht="15" thickBot="1">
      <c r="A40" s="169" t="s">
        <v>91</v>
      </c>
      <c r="B40" s="179" t="s">
        <v>92</v>
      </c>
      <c r="C40" s="179"/>
      <c r="D40" s="40">
        <v>0</v>
      </c>
      <c r="E40" s="37">
        <f>ROUND((E10*D40),2)</f>
        <v>0</v>
      </c>
    </row>
    <row r="41" spans="1:5" ht="15" thickBot="1">
      <c r="A41" s="169"/>
      <c r="B41" s="180" t="s">
        <v>93</v>
      </c>
      <c r="C41" s="180"/>
      <c r="D41" s="43">
        <v>0</v>
      </c>
      <c r="E41" s="37">
        <f>ROUND((E10*D41),2)</f>
        <v>0</v>
      </c>
    </row>
    <row r="42" spans="1:5" ht="15" thickBot="1">
      <c r="A42" s="169"/>
      <c r="B42" s="170" t="s">
        <v>94</v>
      </c>
      <c r="C42" s="170"/>
      <c r="D42" s="170"/>
      <c r="E42" s="37">
        <f>(E40+E41)*D38</f>
        <v>0</v>
      </c>
    </row>
    <row r="43" spans="1:5" ht="15" thickBot="1">
      <c r="A43" s="169"/>
      <c r="B43" s="178" t="s">
        <v>95</v>
      </c>
      <c r="C43" s="178"/>
      <c r="D43" s="178"/>
      <c r="E43" s="42">
        <f>SUM(E40:E42)</f>
        <v>0</v>
      </c>
    </row>
    <row r="44" spans="1:5">
      <c r="A44" s="177" t="s">
        <v>96</v>
      </c>
      <c r="B44" s="177"/>
      <c r="C44" s="177"/>
      <c r="D44" s="177"/>
      <c r="E44" s="177"/>
    </row>
    <row r="45" spans="1:5" ht="15" thickBot="1">
      <c r="A45" s="169" t="s">
        <v>97</v>
      </c>
      <c r="B45" s="170" t="s">
        <v>98</v>
      </c>
      <c r="C45" s="170"/>
      <c r="D45" s="40">
        <v>0</v>
      </c>
      <c r="E45" s="37">
        <f>(((E10+E10/3)*(4/12))/12)*D45</f>
        <v>0</v>
      </c>
    </row>
    <row r="46" spans="1:5" ht="15" thickBot="1">
      <c r="A46" s="169"/>
      <c r="B46" s="170" t="s">
        <v>99</v>
      </c>
      <c r="C46" s="170"/>
      <c r="D46" s="170"/>
      <c r="E46" s="37">
        <f>E45*D38</f>
        <v>0</v>
      </c>
    </row>
    <row r="47" spans="1:5" ht="15" thickBot="1">
      <c r="A47" s="169"/>
      <c r="B47" s="170" t="s">
        <v>100</v>
      </c>
      <c r="C47" s="170"/>
      <c r="D47" s="170"/>
      <c r="E47" s="37">
        <f>(((E10+E10/12)*(4/12))*D45)*D38</f>
        <v>0</v>
      </c>
    </row>
    <row r="48" spans="1:5" ht="15" thickBot="1">
      <c r="A48" s="169"/>
      <c r="B48" s="178" t="s">
        <v>101</v>
      </c>
      <c r="C48" s="178"/>
      <c r="D48" s="178"/>
      <c r="E48" s="42">
        <f>SUM(E45:E47)</f>
        <v>0</v>
      </c>
    </row>
    <row r="49" spans="1:5">
      <c r="A49" s="177" t="s">
        <v>102</v>
      </c>
      <c r="B49" s="177"/>
      <c r="C49" s="177"/>
      <c r="D49" s="177"/>
      <c r="E49" s="177"/>
    </row>
    <row r="50" spans="1:5" ht="48.75" thickBot="1">
      <c r="A50" s="169" t="s">
        <v>103</v>
      </c>
      <c r="B50" s="133" t="s">
        <v>175</v>
      </c>
      <c r="C50" s="40">
        <v>0</v>
      </c>
      <c r="D50" s="134">
        <f>1/12</f>
        <v>8.3333333333333329E-2</v>
      </c>
      <c r="E50" s="37">
        <f>C50*D50*E10</f>
        <v>0</v>
      </c>
    </row>
    <row r="51" spans="1:5" ht="15" thickBot="1">
      <c r="A51" s="169"/>
      <c r="B51" s="170" t="s">
        <v>104</v>
      </c>
      <c r="C51" s="170"/>
      <c r="D51" s="170"/>
      <c r="E51" s="37">
        <f>E50*D35</f>
        <v>0</v>
      </c>
    </row>
    <row r="52" spans="1:5" ht="15" thickBot="1">
      <c r="A52" s="169"/>
      <c r="B52" s="170" t="s">
        <v>105</v>
      </c>
      <c r="C52" s="170"/>
      <c r="D52" s="170"/>
      <c r="E52" s="37">
        <f>(((E10*0.5)*D35)*C50)</f>
        <v>0</v>
      </c>
    </row>
    <row r="53" spans="1:5" ht="48.75" thickBot="1">
      <c r="A53" s="169"/>
      <c r="B53" s="133" t="s">
        <v>191</v>
      </c>
      <c r="C53" s="40">
        <v>0</v>
      </c>
      <c r="D53" s="134">
        <f>1/30*7/12</f>
        <v>1.9444444444444445E-2</v>
      </c>
      <c r="E53" s="37">
        <f>C53*D53*E10</f>
        <v>0</v>
      </c>
    </row>
    <row r="54" spans="1:5" ht="15" thickBot="1">
      <c r="A54" s="169"/>
      <c r="B54" s="170" t="s">
        <v>106</v>
      </c>
      <c r="C54" s="170"/>
      <c r="D54" s="170"/>
      <c r="E54" s="37">
        <f>E53*D38</f>
        <v>0</v>
      </c>
    </row>
    <row r="55" spans="1:5" ht="15" thickBot="1">
      <c r="A55" s="169"/>
      <c r="B55" s="170" t="s">
        <v>107</v>
      </c>
      <c r="C55" s="170"/>
      <c r="D55" s="170"/>
      <c r="E55" s="37">
        <f>((E10*0.5)*D35)*C53</f>
        <v>0</v>
      </c>
    </row>
    <row r="56" spans="1:5" ht="15" thickBot="1">
      <c r="A56" s="169"/>
      <c r="B56" s="178" t="s">
        <v>108</v>
      </c>
      <c r="C56" s="178"/>
      <c r="D56" s="178"/>
      <c r="E56" s="42">
        <f>(SUM(E50:E55))</f>
        <v>0</v>
      </c>
    </row>
    <row r="57" spans="1:5">
      <c r="A57" s="177" t="s">
        <v>109</v>
      </c>
      <c r="B57" s="177"/>
      <c r="C57" s="177"/>
      <c r="D57" s="177"/>
      <c r="E57" s="177"/>
    </row>
    <row r="58" spans="1:5" ht="15" thickBot="1">
      <c r="A58" s="169" t="s">
        <v>110</v>
      </c>
      <c r="B58" s="179" t="s">
        <v>111</v>
      </c>
      <c r="C58" s="179"/>
      <c r="D58" s="40">
        <v>0</v>
      </c>
      <c r="E58" s="37">
        <f>ROUND((E10*D58),2)</f>
        <v>0</v>
      </c>
    </row>
    <row r="59" spans="1:5" ht="15" thickBot="1">
      <c r="A59" s="169"/>
      <c r="B59" s="170" t="s">
        <v>132</v>
      </c>
      <c r="C59" s="170"/>
      <c r="D59" s="44">
        <v>0</v>
      </c>
      <c r="E59" s="37">
        <f>((E10/30)/12)*D59</f>
        <v>0</v>
      </c>
    </row>
    <row r="60" spans="1:5" ht="15" thickBot="1">
      <c r="A60" s="169"/>
      <c r="B60" s="170" t="s">
        <v>112</v>
      </c>
      <c r="C60" s="170"/>
      <c r="D60" s="40">
        <v>0</v>
      </c>
      <c r="E60" s="37">
        <f>(((E10/30)/12)*5)*D60</f>
        <v>0</v>
      </c>
    </row>
    <row r="61" spans="1:5" ht="15" thickBot="1">
      <c r="A61" s="169"/>
      <c r="B61" s="170" t="s">
        <v>113</v>
      </c>
      <c r="C61" s="170"/>
      <c r="D61" s="40">
        <v>0</v>
      </c>
      <c r="E61" s="37">
        <f>(((E10/30)/12)*15)*D61</f>
        <v>0</v>
      </c>
    </row>
    <row r="62" spans="1:5" ht="15" thickBot="1">
      <c r="A62" s="169"/>
      <c r="B62" s="179" t="s">
        <v>131</v>
      </c>
      <c r="C62" s="179"/>
      <c r="D62" s="44">
        <v>0</v>
      </c>
      <c r="E62" s="37">
        <f>((E10/30)/12)*D62</f>
        <v>0</v>
      </c>
    </row>
    <row r="63" spans="1:5" ht="15" thickBot="1">
      <c r="A63" s="169"/>
      <c r="B63" s="170" t="s">
        <v>114</v>
      </c>
      <c r="C63" s="170"/>
      <c r="D63" s="170"/>
      <c r="E63" s="37">
        <f>SUM(E58:E62)*D38</f>
        <v>0</v>
      </c>
    </row>
    <row r="64" spans="1:5" ht="15" thickBot="1">
      <c r="A64" s="169"/>
      <c r="B64" s="178" t="s">
        <v>115</v>
      </c>
      <c r="C64" s="178"/>
      <c r="D64" s="178"/>
      <c r="E64" s="42">
        <f>SUM(E58:E63)</f>
        <v>0</v>
      </c>
    </row>
    <row r="65" spans="1:5" ht="15" thickBot="1">
      <c r="A65" s="45"/>
      <c r="B65" s="176" t="s">
        <v>116</v>
      </c>
      <c r="C65" s="176"/>
      <c r="D65" s="176"/>
      <c r="E65" s="38">
        <f>(E38+E43+E48+E56+E64)</f>
        <v>0</v>
      </c>
    </row>
    <row r="66" spans="1:5" ht="9.4" customHeight="1" thickBot="1">
      <c r="A66" s="167"/>
      <c r="B66" s="167"/>
      <c r="C66" s="167"/>
      <c r="D66" s="167"/>
      <c r="E66" s="167"/>
    </row>
    <row r="67" spans="1:5">
      <c r="A67" s="168" t="s">
        <v>117</v>
      </c>
      <c r="B67" s="168"/>
      <c r="C67" s="168"/>
      <c r="D67" s="168"/>
      <c r="E67" s="168"/>
    </row>
    <row r="68" spans="1:5" ht="15" thickBot="1">
      <c r="A68" s="169" t="s">
        <v>118</v>
      </c>
      <c r="B68" s="170" t="s">
        <v>119</v>
      </c>
      <c r="C68" s="170"/>
      <c r="D68" s="40">
        <v>0</v>
      </c>
      <c r="E68" s="37">
        <f>(E10+E19+E26+E65)*D68</f>
        <v>0</v>
      </c>
    </row>
    <row r="69" spans="1:5" ht="15" thickBot="1">
      <c r="A69" s="169"/>
      <c r="B69" s="170" t="s">
        <v>120</v>
      </c>
      <c r="C69" s="170"/>
      <c r="D69" s="40">
        <v>0</v>
      </c>
      <c r="E69" s="37">
        <f>E77*D69</f>
        <v>0</v>
      </c>
    </row>
    <row r="70" spans="1:5" ht="15" thickBot="1">
      <c r="A70" s="169"/>
      <c r="B70" s="170" t="s">
        <v>121</v>
      </c>
      <c r="C70" s="170"/>
      <c r="D70" s="40">
        <v>0</v>
      </c>
      <c r="E70" s="37">
        <f>E77*D70</f>
        <v>0</v>
      </c>
    </row>
    <row r="71" spans="1:5" ht="15" thickBot="1">
      <c r="A71" s="169"/>
      <c r="B71" s="170" t="s">
        <v>122</v>
      </c>
      <c r="C71" s="170"/>
      <c r="D71" s="40">
        <v>0</v>
      </c>
      <c r="E71" s="37">
        <f>E77*D71</f>
        <v>0</v>
      </c>
    </row>
    <row r="72" spans="1:5" ht="15.75" thickBot="1">
      <c r="A72" s="169"/>
      <c r="B72" s="170" t="s">
        <v>123</v>
      </c>
      <c r="C72" s="170"/>
      <c r="D72" s="40">
        <v>0</v>
      </c>
      <c r="E72" s="46">
        <f>IF(ISERR(D72*E77),0,D72*E77)</f>
        <v>0</v>
      </c>
    </row>
    <row r="73" spans="1:5" ht="15" thickBot="1">
      <c r="A73" s="169"/>
      <c r="B73" s="186" t="s">
        <v>124</v>
      </c>
      <c r="C73" s="186"/>
      <c r="D73" s="47">
        <f>SUM(D69:D72)</f>
        <v>0</v>
      </c>
      <c r="E73" s="132"/>
    </row>
    <row r="74" spans="1:5" ht="15" thickBot="1">
      <c r="A74" s="169"/>
      <c r="B74" s="179" t="s">
        <v>125</v>
      </c>
      <c r="C74" s="179"/>
      <c r="D74" s="40">
        <v>0</v>
      </c>
      <c r="E74" s="37">
        <f>(E10+E19+E26+E65+E68)*D74</f>
        <v>0</v>
      </c>
    </row>
    <row r="75" spans="1:5" ht="15" thickBot="1">
      <c r="A75" s="169"/>
      <c r="B75" s="176" t="s">
        <v>126</v>
      </c>
      <c r="C75" s="176"/>
      <c r="D75" s="176"/>
      <c r="E75" s="38">
        <f>E68+E69+E70+E71+E72+E74</f>
        <v>0</v>
      </c>
    </row>
    <row r="76" spans="1:5" ht="7.5" customHeight="1" thickBot="1">
      <c r="A76" s="167"/>
      <c r="B76" s="167"/>
      <c r="C76" s="167"/>
      <c r="D76" s="167"/>
      <c r="E76" s="167"/>
    </row>
    <row r="77" spans="1:5" ht="16.5" thickBot="1">
      <c r="A77" s="184" t="s">
        <v>127</v>
      </c>
      <c r="B77" s="184"/>
      <c r="C77" s="184"/>
      <c r="D77" s="184"/>
      <c r="E77" s="48">
        <f>ROUND((E10+E19+E26+E65+E68+E74)/(1-(D73)),2)</f>
        <v>0</v>
      </c>
    </row>
    <row r="78" spans="1:5" ht="26.85" customHeight="1">
      <c r="A78" s="185" t="s">
        <v>128</v>
      </c>
      <c r="B78" s="185"/>
      <c r="C78" s="185"/>
      <c r="D78" s="185"/>
      <c r="E78" s="185"/>
    </row>
    <row r="79" spans="1:5" ht="15" thickBot="1"/>
    <row r="80" spans="1:5" ht="15" thickBot="1">
      <c r="B80" s="159" t="s">
        <v>139</v>
      </c>
      <c r="C80" s="160"/>
      <c r="D80" s="160"/>
      <c r="E80" s="161"/>
    </row>
    <row r="81" spans="2:5" ht="15" thickBot="1">
      <c r="B81" s="75" t="s">
        <v>141</v>
      </c>
      <c r="C81" s="76" t="s">
        <v>148</v>
      </c>
      <c r="D81" s="76" t="s">
        <v>143</v>
      </c>
      <c r="E81" s="77" t="s">
        <v>146</v>
      </c>
    </row>
    <row r="82" spans="2:5" ht="15" thickBot="1">
      <c r="B82" s="78" t="s">
        <v>140</v>
      </c>
      <c r="C82" s="89"/>
      <c r="D82" s="79">
        <v>8.3299999999999999E-2</v>
      </c>
      <c r="E82" s="104">
        <f>ROUND((E10*D82),2)</f>
        <v>0</v>
      </c>
    </row>
    <row r="83" spans="2:5" ht="15" thickBot="1">
      <c r="B83" s="80" t="s">
        <v>142</v>
      </c>
      <c r="C83" s="90"/>
      <c r="D83" s="81">
        <v>0.121</v>
      </c>
      <c r="E83" s="105">
        <f>ROUND((E10*D83),2)</f>
        <v>0</v>
      </c>
    </row>
    <row r="84" spans="2:5" ht="26.25" thickBot="1">
      <c r="B84" s="82" t="s">
        <v>147</v>
      </c>
      <c r="C84" s="89"/>
      <c r="D84" s="79">
        <v>0.05</v>
      </c>
      <c r="E84" s="104">
        <f>ROUND((E10*D84),2)</f>
        <v>0</v>
      </c>
    </row>
    <row r="85" spans="2:5" ht="14.25" customHeight="1">
      <c r="B85" s="153" t="s">
        <v>144</v>
      </c>
      <c r="C85" s="83" t="s">
        <v>149</v>
      </c>
      <c r="D85" s="84">
        <v>7.3899999999999993E-2</v>
      </c>
      <c r="E85" s="106">
        <f>ROUND((IF(D36=1%,E10*D85,0)),2)</f>
        <v>0</v>
      </c>
    </row>
    <row r="86" spans="2:5">
      <c r="B86" s="154"/>
      <c r="C86" s="85" t="s">
        <v>150</v>
      </c>
      <c r="D86" s="86">
        <v>7.5999999999999998E-2</v>
      </c>
      <c r="E86" s="107">
        <f>ROUND((IF(D36=2%,E10*D86,0)),2)</f>
        <v>0</v>
      </c>
    </row>
    <row r="87" spans="2:5" ht="15" thickBot="1">
      <c r="B87" s="155"/>
      <c r="C87" s="87" t="s">
        <v>151</v>
      </c>
      <c r="D87" s="88">
        <v>7.8200000000000006E-2</v>
      </c>
      <c r="E87" s="108">
        <f>ROUND((IF(D36=3%,E10*D87,0)),2)</f>
        <v>0</v>
      </c>
    </row>
    <row r="88" spans="2:5" ht="15" thickBot="1">
      <c r="B88" s="162" t="s">
        <v>145</v>
      </c>
      <c r="C88" s="163"/>
      <c r="D88" s="164"/>
      <c r="E88" s="109">
        <f>SUM(E82:E87)</f>
        <v>0</v>
      </c>
    </row>
    <row r="89" spans="2:5">
      <c r="B89" s="156" t="s">
        <v>152</v>
      </c>
      <c r="C89" s="156"/>
      <c r="D89" s="156"/>
      <c r="E89" s="156"/>
    </row>
    <row r="90" spans="2:5">
      <c r="B90" s="157"/>
      <c r="C90" s="157"/>
      <c r="D90" s="157"/>
      <c r="E90" s="157"/>
    </row>
    <row r="91" spans="2:5">
      <c r="B91" s="157"/>
      <c r="C91" s="157"/>
      <c r="D91" s="157"/>
      <c r="E91" s="157"/>
    </row>
    <row r="92" spans="2:5" ht="14.25" customHeight="1">
      <c r="B92" s="158" t="s">
        <v>184</v>
      </c>
      <c r="C92" s="158"/>
      <c r="D92" s="158"/>
      <c r="E92" s="158"/>
    </row>
    <row r="93" spans="2:5">
      <c r="B93" s="158"/>
      <c r="C93" s="158"/>
      <c r="D93" s="158"/>
      <c r="E93" s="158"/>
    </row>
  </sheetData>
  <mergeCells count="90">
    <mergeCell ref="A77:D77"/>
    <mergeCell ref="A78:E78"/>
    <mergeCell ref="B65:D65"/>
    <mergeCell ref="A66:E66"/>
    <mergeCell ref="A67:E67"/>
    <mergeCell ref="A68:A75"/>
    <mergeCell ref="B73:C73"/>
    <mergeCell ref="A1:E1"/>
    <mergeCell ref="B74:C74"/>
    <mergeCell ref="B75:D75"/>
    <mergeCell ref="A76:E76"/>
    <mergeCell ref="B68:C68"/>
    <mergeCell ref="B69:C69"/>
    <mergeCell ref="B70:C70"/>
    <mergeCell ref="B71:C71"/>
    <mergeCell ref="B72:C72"/>
    <mergeCell ref="A57:E57"/>
    <mergeCell ref="A58:A64"/>
    <mergeCell ref="B58:C58"/>
    <mergeCell ref="B59:C59"/>
    <mergeCell ref="B60:C60"/>
    <mergeCell ref="B61:C61"/>
    <mergeCell ref="B62:C62"/>
    <mergeCell ref="B63:D63"/>
    <mergeCell ref="B64:D64"/>
    <mergeCell ref="A49:E49"/>
    <mergeCell ref="A50:A56"/>
    <mergeCell ref="B51:D51"/>
    <mergeCell ref="B52:D52"/>
    <mergeCell ref="B54:D54"/>
    <mergeCell ref="B55:D55"/>
    <mergeCell ref="B56:D56"/>
    <mergeCell ref="A44:E44"/>
    <mergeCell ref="A45:A48"/>
    <mergeCell ref="B45:C45"/>
    <mergeCell ref="B46:D46"/>
    <mergeCell ref="B47:D47"/>
    <mergeCell ref="B48:D48"/>
    <mergeCell ref="A39:E39"/>
    <mergeCell ref="A40:A43"/>
    <mergeCell ref="B40:C40"/>
    <mergeCell ref="B41:C41"/>
    <mergeCell ref="B42:D42"/>
    <mergeCell ref="B43:D43"/>
    <mergeCell ref="A27:E27"/>
    <mergeCell ref="A28:E28"/>
    <mergeCell ref="A29:E29"/>
    <mergeCell ref="A30:A38"/>
    <mergeCell ref="B30:C30"/>
    <mergeCell ref="B31:C31"/>
    <mergeCell ref="B32:C32"/>
    <mergeCell ref="B33:C33"/>
    <mergeCell ref="B34:C34"/>
    <mergeCell ref="B35:C35"/>
    <mergeCell ref="B36:C36"/>
    <mergeCell ref="B37:C37"/>
    <mergeCell ref="B38:C38"/>
    <mergeCell ref="A20:E20"/>
    <mergeCell ref="A21:E21"/>
    <mergeCell ref="A22:A26"/>
    <mergeCell ref="B22:D22"/>
    <mergeCell ref="B23:D23"/>
    <mergeCell ref="B24:D24"/>
    <mergeCell ref="B25:D25"/>
    <mergeCell ref="B26:D26"/>
    <mergeCell ref="A11:E11"/>
    <mergeCell ref="A12:E12"/>
    <mergeCell ref="A13:A19"/>
    <mergeCell ref="B13:D13"/>
    <mergeCell ref="B14:D14"/>
    <mergeCell ref="B15:D15"/>
    <mergeCell ref="B16:D16"/>
    <mergeCell ref="B17:D17"/>
    <mergeCell ref="B18:D18"/>
    <mergeCell ref="B19:D19"/>
    <mergeCell ref="A7:A10"/>
    <mergeCell ref="B7:D7"/>
    <mergeCell ref="B8:C8"/>
    <mergeCell ref="B9:D9"/>
    <mergeCell ref="B10:D10"/>
    <mergeCell ref="A2:E2"/>
    <mergeCell ref="A3:E3"/>
    <mergeCell ref="A4:E4"/>
    <mergeCell ref="A5:D5"/>
    <mergeCell ref="A6:E6"/>
    <mergeCell ref="B80:E80"/>
    <mergeCell ref="B85:B87"/>
    <mergeCell ref="B89:E91"/>
    <mergeCell ref="B92:E93"/>
    <mergeCell ref="B88:D88"/>
  </mergeCells>
  <printOptions horizontalCentered="1" verticalCentered="1"/>
  <pageMargins left="0.51181102362204722" right="0.51181102362204722" top="0.78740157480314965" bottom="0.78740157480314965" header="0.31496062992125984" footer="0.31496062992125984"/>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topLeftCell="A37" workbookViewId="0">
      <selection activeCell="E55" sqref="E55"/>
    </sheetView>
  </sheetViews>
  <sheetFormatPr defaultColWidth="10.25" defaultRowHeight="14.25"/>
  <cols>
    <col min="1" max="1" width="15.75" style="34" bestFit="1" customWidth="1"/>
    <col min="2" max="2" width="53.25" style="34" customWidth="1"/>
    <col min="3" max="3" width="24.75" style="34" customWidth="1"/>
    <col min="4" max="4" width="25.5" style="34" customWidth="1"/>
    <col min="5" max="5" width="11.5" style="34" customWidth="1"/>
    <col min="6" max="16384" width="10.25" style="34"/>
  </cols>
  <sheetData>
    <row r="1" spans="1:7" ht="108.75" customHeight="1" thickTop="1" thickBot="1">
      <c r="A1" s="181"/>
      <c r="B1" s="182"/>
      <c r="C1" s="182"/>
      <c r="D1" s="182"/>
      <c r="E1" s="183"/>
    </row>
    <row r="2" spans="1:7" ht="16.5" thickTop="1">
      <c r="A2" s="165" t="s">
        <v>65</v>
      </c>
      <c r="B2" s="165"/>
      <c r="C2" s="165"/>
      <c r="D2" s="165"/>
      <c r="E2" s="165"/>
    </row>
    <row r="3" spans="1:7" ht="15.75" thickBot="1">
      <c r="A3" s="166" t="s">
        <v>192</v>
      </c>
      <c r="B3" s="166"/>
      <c r="C3" s="166"/>
      <c r="D3" s="166"/>
      <c r="E3" s="166"/>
    </row>
    <row r="4" spans="1:7" ht="7.5" customHeight="1" thickBot="1">
      <c r="A4" s="167"/>
      <c r="B4" s="167"/>
      <c r="C4" s="167"/>
      <c r="D4" s="167"/>
      <c r="E4" s="167"/>
    </row>
    <row r="5" spans="1:7" ht="14.1" customHeight="1" thickBot="1">
      <c r="A5" s="167"/>
      <c r="B5" s="167"/>
      <c r="C5" s="167"/>
      <c r="D5" s="167"/>
      <c r="E5" s="35" t="s">
        <v>66</v>
      </c>
    </row>
    <row r="6" spans="1:7" ht="14.1" customHeight="1">
      <c r="A6" s="168" t="s">
        <v>67</v>
      </c>
      <c r="B6" s="168"/>
      <c r="C6" s="168"/>
      <c r="D6" s="168"/>
      <c r="E6" s="168"/>
    </row>
    <row r="7" spans="1:7" ht="15" thickBot="1">
      <c r="A7" s="169" t="s">
        <v>68</v>
      </c>
      <c r="B7" s="170" t="s">
        <v>161</v>
      </c>
      <c r="C7" s="171"/>
      <c r="D7" s="172"/>
      <c r="E7" s="36">
        <v>0</v>
      </c>
    </row>
    <row r="8" spans="1:7" ht="15.75" customHeight="1" thickBot="1">
      <c r="A8" s="169"/>
      <c r="B8" s="170" t="s">
        <v>179</v>
      </c>
      <c r="C8" s="172"/>
      <c r="D8" s="135">
        <v>0.4</v>
      </c>
      <c r="E8" s="36">
        <v>0</v>
      </c>
    </row>
    <row r="9" spans="1:7" ht="15" thickBot="1">
      <c r="A9" s="169"/>
      <c r="B9" s="173" t="s">
        <v>69</v>
      </c>
      <c r="C9" s="174"/>
      <c r="D9" s="175"/>
      <c r="E9" s="37"/>
    </row>
    <row r="10" spans="1:7" ht="15" thickBot="1">
      <c r="A10" s="169"/>
      <c r="B10" s="176" t="s">
        <v>70</v>
      </c>
      <c r="C10" s="176"/>
      <c r="D10" s="176"/>
      <c r="E10" s="38">
        <f>(SUM(E7:E9))</f>
        <v>0</v>
      </c>
    </row>
    <row r="11" spans="1:7" ht="7.5" customHeight="1" thickBot="1">
      <c r="A11" s="167"/>
      <c r="B11" s="167"/>
      <c r="C11" s="167"/>
      <c r="D11" s="167"/>
      <c r="E11" s="167"/>
    </row>
    <row r="12" spans="1:7">
      <c r="A12" s="168" t="s">
        <v>71</v>
      </c>
      <c r="B12" s="168"/>
      <c r="C12" s="168"/>
      <c r="D12" s="168"/>
      <c r="E12" s="168"/>
    </row>
    <row r="13" spans="1:7" ht="15.75" thickBot="1">
      <c r="A13" s="169" t="s">
        <v>72</v>
      </c>
      <c r="B13" s="170" t="s">
        <v>177</v>
      </c>
      <c r="C13" s="170"/>
      <c r="D13" s="170"/>
      <c r="E13" s="36">
        <v>0</v>
      </c>
    </row>
    <row r="14" spans="1:7" ht="15.75" thickBot="1">
      <c r="A14" s="169"/>
      <c r="B14" s="170" t="s">
        <v>178</v>
      </c>
      <c r="C14" s="170"/>
      <c r="D14" s="170"/>
      <c r="E14" s="36">
        <v>0</v>
      </c>
    </row>
    <row r="15" spans="1:7" ht="15.75" thickBot="1">
      <c r="A15" s="169"/>
      <c r="B15" s="170" t="s">
        <v>183</v>
      </c>
      <c r="C15" s="170"/>
      <c r="D15" s="170"/>
      <c r="E15" s="36">
        <v>0</v>
      </c>
      <c r="G15" s="39"/>
    </row>
    <row r="16" spans="1:7" ht="15.75" thickBot="1">
      <c r="A16" s="169"/>
      <c r="B16" s="170" t="s">
        <v>180</v>
      </c>
      <c r="C16" s="170"/>
      <c r="D16" s="170"/>
      <c r="E16" s="36">
        <v>0</v>
      </c>
    </row>
    <row r="17" spans="1:5" ht="15.75" thickBot="1">
      <c r="A17" s="169"/>
      <c r="B17" s="170" t="s">
        <v>181</v>
      </c>
      <c r="C17" s="170"/>
      <c r="D17" s="170"/>
      <c r="E17" s="36">
        <v>0</v>
      </c>
    </row>
    <row r="18" spans="1:5" ht="15.75" thickBot="1">
      <c r="A18" s="169"/>
      <c r="B18" s="170" t="s">
        <v>182</v>
      </c>
      <c r="C18" s="170"/>
      <c r="D18" s="170"/>
      <c r="E18" s="36">
        <v>0</v>
      </c>
    </row>
    <row r="19" spans="1:5" ht="15" thickBot="1">
      <c r="A19" s="169"/>
      <c r="B19" s="176" t="s">
        <v>73</v>
      </c>
      <c r="C19" s="176"/>
      <c r="D19" s="176"/>
      <c r="E19" s="38">
        <f>SUM(E13:E18)</f>
        <v>0</v>
      </c>
    </row>
    <row r="20" spans="1:5" ht="7.5" customHeight="1" thickBot="1">
      <c r="A20" s="167"/>
      <c r="B20" s="167"/>
      <c r="C20" s="167"/>
      <c r="D20" s="167"/>
      <c r="E20" s="167"/>
    </row>
    <row r="21" spans="1:5">
      <c r="A21" s="168" t="s">
        <v>74</v>
      </c>
      <c r="B21" s="168"/>
      <c r="C21" s="168"/>
      <c r="D21" s="168"/>
      <c r="E21" s="168"/>
    </row>
    <row r="22" spans="1:5" ht="15" thickBot="1">
      <c r="A22" s="169" t="s">
        <v>75</v>
      </c>
      <c r="B22" s="170" t="s">
        <v>129</v>
      </c>
      <c r="C22" s="170"/>
      <c r="D22" s="170"/>
      <c r="E22" s="36">
        <v>0</v>
      </c>
    </row>
    <row r="23" spans="1:5" ht="15" thickBot="1">
      <c r="A23" s="169"/>
      <c r="B23" s="170" t="s">
        <v>76</v>
      </c>
      <c r="C23" s="170"/>
      <c r="D23" s="170"/>
      <c r="E23" s="36">
        <v>0</v>
      </c>
    </row>
    <row r="24" spans="1:5" ht="15" thickBot="1">
      <c r="A24" s="169"/>
      <c r="B24" s="170" t="s">
        <v>130</v>
      </c>
      <c r="C24" s="170"/>
      <c r="D24" s="170"/>
      <c r="E24" s="36">
        <v>0</v>
      </c>
    </row>
    <row r="25" spans="1:5" ht="15" thickBot="1">
      <c r="A25" s="169"/>
      <c r="B25" s="170" t="s">
        <v>69</v>
      </c>
      <c r="C25" s="170"/>
      <c r="D25" s="170"/>
      <c r="E25" s="36">
        <v>0</v>
      </c>
    </row>
    <row r="26" spans="1:5" ht="15" thickBot="1">
      <c r="A26" s="169"/>
      <c r="B26" s="176" t="s">
        <v>77</v>
      </c>
      <c r="C26" s="176"/>
      <c r="D26" s="176"/>
      <c r="E26" s="38">
        <f>SUM(E22:E25)</f>
        <v>0</v>
      </c>
    </row>
    <row r="27" spans="1:5" ht="7.5" customHeight="1" thickBot="1">
      <c r="A27" s="167"/>
      <c r="B27" s="167"/>
      <c r="C27" s="167"/>
      <c r="D27" s="167"/>
      <c r="E27" s="167"/>
    </row>
    <row r="28" spans="1:5" ht="15" thickBot="1">
      <c r="A28" s="168" t="s">
        <v>78</v>
      </c>
      <c r="B28" s="168"/>
      <c r="C28" s="168"/>
      <c r="D28" s="168"/>
      <c r="E28" s="168"/>
    </row>
    <row r="29" spans="1:5">
      <c r="A29" s="177" t="s">
        <v>79</v>
      </c>
      <c r="B29" s="177"/>
      <c r="C29" s="177"/>
      <c r="D29" s="177"/>
      <c r="E29" s="177"/>
    </row>
    <row r="30" spans="1:5" ht="15" thickBot="1">
      <c r="A30" s="169" t="s">
        <v>80</v>
      </c>
      <c r="B30" s="170" t="s">
        <v>81</v>
      </c>
      <c r="C30" s="170"/>
      <c r="D30" s="40">
        <v>0</v>
      </c>
      <c r="E30" s="37">
        <f>E10*D30</f>
        <v>0</v>
      </c>
    </row>
    <row r="31" spans="1:5" ht="15" thickBot="1">
      <c r="A31" s="169"/>
      <c r="B31" s="170" t="s">
        <v>82</v>
      </c>
      <c r="C31" s="170"/>
      <c r="D31" s="40">
        <v>0</v>
      </c>
      <c r="E31" s="37">
        <f>E10*D31</f>
        <v>0</v>
      </c>
    </row>
    <row r="32" spans="1:5" ht="15" thickBot="1">
      <c r="A32" s="169"/>
      <c r="B32" s="170" t="s">
        <v>83</v>
      </c>
      <c r="C32" s="170"/>
      <c r="D32" s="40">
        <v>0</v>
      </c>
      <c r="E32" s="37">
        <f>E10*D32</f>
        <v>0</v>
      </c>
    </row>
    <row r="33" spans="1:5" ht="15" thickBot="1">
      <c r="A33" s="169"/>
      <c r="B33" s="170" t="s">
        <v>84</v>
      </c>
      <c r="C33" s="170"/>
      <c r="D33" s="40">
        <v>0</v>
      </c>
      <c r="E33" s="37">
        <f>E10*D33</f>
        <v>0</v>
      </c>
    </row>
    <row r="34" spans="1:5" ht="15" thickBot="1">
      <c r="A34" s="169"/>
      <c r="B34" s="170" t="s">
        <v>85</v>
      </c>
      <c r="C34" s="170"/>
      <c r="D34" s="40">
        <v>0</v>
      </c>
      <c r="E34" s="37">
        <f>E10*D34</f>
        <v>0</v>
      </c>
    </row>
    <row r="35" spans="1:5" ht="15" thickBot="1">
      <c r="A35" s="169"/>
      <c r="B35" s="170" t="s">
        <v>86</v>
      </c>
      <c r="C35" s="170"/>
      <c r="D35" s="40">
        <v>0</v>
      </c>
      <c r="E35" s="37">
        <f>E10*D35</f>
        <v>0</v>
      </c>
    </row>
    <row r="36" spans="1:5" ht="15" thickBot="1">
      <c r="A36" s="169"/>
      <c r="B36" s="170" t="s">
        <v>87</v>
      </c>
      <c r="C36" s="170"/>
      <c r="D36" s="40">
        <v>0</v>
      </c>
      <c r="E36" s="37">
        <f>E10*D36</f>
        <v>0</v>
      </c>
    </row>
    <row r="37" spans="1:5" ht="15" thickBot="1">
      <c r="A37" s="169"/>
      <c r="B37" s="170" t="s">
        <v>88</v>
      </c>
      <c r="C37" s="170"/>
      <c r="D37" s="40">
        <v>0</v>
      </c>
      <c r="E37" s="37">
        <f>E10*D37</f>
        <v>0</v>
      </c>
    </row>
    <row r="38" spans="1:5" ht="15" thickBot="1">
      <c r="A38" s="169"/>
      <c r="B38" s="178" t="s">
        <v>89</v>
      </c>
      <c r="C38" s="178"/>
      <c r="D38" s="41">
        <f>SUM(D30:D37)</f>
        <v>0</v>
      </c>
      <c r="E38" s="42">
        <f>E10*D38</f>
        <v>0</v>
      </c>
    </row>
    <row r="39" spans="1:5">
      <c r="A39" s="177" t="s">
        <v>90</v>
      </c>
      <c r="B39" s="177"/>
      <c r="C39" s="177"/>
      <c r="D39" s="177"/>
      <c r="E39" s="177"/>
    </row>
    <row r="40" spans="1:5" ht="15" thickBot="1">
      <c r="A40" s="169" t="s">
        <v>91</v>
      </c>
      <c r="B40" s="179" t="s">
        <v>92</v>
      </c>
      <c r="C40" s="179"/>
      <c r="D40" s="40">
        <v>0</v>
      </c>
      <c r="E40" s="37">
        <f>ROUND((E10*D40),2)</f>
        <v>0</v>
      </c>
    </row>
    <row r="41" spans="1:5" ht="15" thickBot="1">
      <c r="A41" s="169"/>
      <c r="B41" s="180" t="s">
        <v>93</v>
      </c>
      <c r="C41" s="180"/>
      <c r="D41" s="43">
        <v>0</v>
      </c>
      <c r="E41" s="37">
        <f>ROUND((E10*D41),2)</f>
        <v>0</v>
      </c>
    </row>
    <row r="42" spans="1:5" ht="15" thickBot="1">
      <c r="A42" s="169"/>
      <c r="B42" s="170" t="s">
        <v>94</v>
      </c>
      <c r="C42" s="170"/>
      <c r="D42" s="170"/>
      <c r="E42" s="37">
        <f>(E40+E41)*D38</f>
        <v>0</v>
      </c>
    </row>
    <row r="43" spans="1:5" ht="15" thickBot="1">
      <c r="A43" s="169"/>
      <c r="B43" s="178" t="s">
        <v>95</v>
      </c>
      <c r="C43" s="178"/>
      <c r="D43" s="178"/>
      <c r="E43" s="42">
        <f>SUM(E40:E42)</f>
        <v>0</v>
      </c>
    </row>
    <row r="44" spans="1:5">
      <c r="A44" s="177" t="s">
        <v>96</v>
      </c>
      <c r="B44" s="177"/>
      <c r="C44" s="177"/>
      <c r="D44" s="177"/>
      <c r="E44" s="177"/>
    </row>
    <row r="45" spans="1:5" ht="15" thickBot="1">
      <c r="A45" s="169" t="s">
        <v>97</v>
      </c>
      <c r="B45" s="170" t="s">
        <v>98</v>
      </c>
      <c r="C45" s="170"/>
      <c r="D45" s="40">
        <v>0</v>
      </c>
      <c r="E45" s="37">
        <f>(((E10+E10/3)*(4/12))/12)*D45</f>
        <v>0</v>
      </c>
    </row>
    <row r="46" spans="1:5" ht="15" thickBot="1">
      <c r="A46" s="169"/>
      <c r="B46" s="170" t="s">
        <v>99</v>
      </c>
      <c r="C46" s="170"/>
      <c r="D46" s="170"/>
      <c r="E46" s="37">
        <f>E45*D38</f>
        <v>0</v>
      </c>
    </row>
    <row r="47" spans="1:5" ht="15" thickBot="1">
      <c r="A47" s="169"/>
      <c r="B47" s="170" t="s">
        <v>100</v>
      </c>
      <c r="C47" s="170"/>
      <c r="D47" s="170"/>
      <c r="E47" s="37">
        <f>(((E10+E10/12)*(4/12))*D45)*D38</f>
        <v>0</v>
      </c>
    </row>
    <row r="48" spans="1:5" ht="15" thickBot="1">
      <c r="A48" s="169"/>
      <c r="B48" s="178" t="s">
        <v>101</v>
      </c>
      <c r="C48" s="178"/>
      <c r="D48" s="178"/>
      <c r="E48" s="42">
        <f>SUM(E45:E47)</f>
        <v>0</v>
      </c>
    </row>
    <row r="49" spans="1:5">
      <c r="A49" s="177" t="s">
        <v>102</v>
      </c>
      <c r="B49" s="177"/>
      <c r="C49" s="177"/>
      <c r="D49" s="177"/>
      <c r="E49" s="177"/>
    </row>
    <row r="50" spans="1:5" ht="48.75" thickBot="1">
      <c r="A50" s="169" t="s">
        <v>103</v>
      </c>
      <c r="B50" s="133" t="s">
        <v>175</v>
      </c>
      <c r="C50" s="40">
        <v>0</v>
      </c>
      <c r="D50" s="134">
        <f>1/12</f>
        <v>8.3333333333333329E-2</v>
      </c>
      <c r="E50" s="37">
        <f>C50*D50*E10</f>
        <v>0</v>
      </c>
    </row>
    <row r="51" spans="1:5" ht="15" thickBot="1">
      <c r="A51" s="169"/>
      <c r="B51" s="170" t="s">
        <v>104</v>
      </c>
      <c r="C51" s="170"/>
      <c r="D51" s="170"/>
      <c r="E51" s="37">
        <f>E50*D35</f>
        <v>0</v>
      </c>
    </row>
    <row r="52" spans="1:5" ht="15" thickBot="1">
      <c r="A52" s="169"/>
      <c r="B52" s="170" t="s">
        <v>105</v>
      </c>
      <c r="C52" s="170"/>
      <c r="D52" s="170"/>
      <c r="E52" s="37">
        <f>(((E10*0.5)*D35)*C50)</f>
        <v>0</v>
      </c>
    </row>
    <row r="53" spans="1:5" ht="48.75" thickBot="1">
      <c r="A53" s="169"/>
      <c r="B53" s="133" t="s">
        <v>191</v>
      </c>
      <c r="C53" s="40">
        <v>0</v>
      </c>
      <c r="D53" s="134">
        <f>1/30*7/12</f>
        <v>1.9444444444444445E-2</v>
      </c>
      <c r="E53" s="37">
        <f>C53*D53*E10</f>
        <v>0</v>
      </c>
    </row>
    <row r="54" spans="1:5" ht="15" thickBot="1">
      <c r="A54" s="169"/>
      <c r="B54" s="170" t="s">
        <v>106</v>
      </c>
      <c r="C54" s="170"/>
      <c r="D54" s="170"/>
      <c r="E54" s="37">
        <f>E53*D38</f>
        <v>0</v>
      </c>
    </row>
    <row r="55" spans="1:5" ht="15" thickBot="1">
      <c r="A55" s="169"/>
      <c r="B55" s="170" t="s">
        <v>107</v>
      </c>
      <c r="C55" s="170"/>
      <c r="D55" s="170"/>
      <c r="E55" s="37">
        <f>((E10*0.5)*D35)*C53</f>
        <v>0</v>
      </c>
    </row>
    <row r="56" spans="1:5" ht="15" thickBot="1">
      <c r="A56" s="169"/>
      <c r="B56" s="178" t="s">
        <v>108</v>
      </c>
      <c r="C56" s="178"/>
      <c r="D56" s="178"/>
      <c r="E56" s="42">
        <f>(SUM(E50:E55))</f>
        <v>0</v>
      </c>
    </row>
    <row r="57" spans="1:5">
      <c r="A57" s="177" t="s">
        <v>109</v>
      </c>
      <c r="B57" s="177"/>
      <c r="C57" s="177"/>
      <c r="D57" s="177"/>
      <c r="E57" s="177"/>
    </row>
    <row r="58" spans="1:5" ht="15" thickBot="1">
      <c r="A58" s="169" t="s">
        <v>110</v>
      </c>
      <c r="B58" s="179" t="s">
        <v>111</v>
      </c>
      <c r="C58" s="179"/>
      <c r="D58" s="40">
        <v>0</v>
      </c>
      <c r="E58" s="37">
        <f>ROUND((E10*D58),2)</f>
        <v>0</v>
      </c>
    </row>
    <row r="59" spans="1:5" ht="15" thickBot="1">
      <c r="A59" s="169"/>
      <c r="B59" s="170" t="s">
        <v>132</v>
      </c>
      <c r="C59" s="170"/>
      <c r="D59" s="44">
        <v>0</v>
      </c>
      <c r="E59" s="37">
        <f>((E10/30)/12)*D59</f>
        <v>0</v>
      </c>
    </row>
    <row r="60" spans="1:5" ht="15" thickBot="1">
      <c r="A60" s="169"/>
      <c r="B60" s="170" t="s">
        <v>112</v>
      </c>
      <c r="C60" s="170"/>
      <c r="D60" s="40">
        <v>0</v>
      </c>
      <c r="E60" s="37">
        <f>(((E10/30)/12)*5)*D60</f>
        <v>0</v>
      </c>
    </row>
    <row r="61" spans="1:5" ht="15" thickBot="1">
      <c r="A61" s="169"/>
      <c r="B61" s="170" t="s">
        <v>113</v>
      </c>
      <c r="C61" s="170"/>
      <c r="D61" s="40">
        <v>0</v>
      </c>
      <c r="E61" s="37">
        <f>(((E10/30)/12)*15)*D61</f>
        <v>0</v>
      </c>
    </row>
    <row r="62" spans="1:5" ht="15" thickBot="1">
      <c r="A62" s="169"/>
      <c r="B62" s="179" t="s">
        <v>131</v>
      </c>
      <c r="C62" s="179"/>
      <c r="D62" s="44">
        <v>0</v>
      </c>
      <c r="E62" s="37">
        <f>((E10/30)/12)*D62</f>
        <v>0</v>
      </c>
    </row>
    <row r="63" spans="1:5" ht="15" thickBot="1">
      <c r="A63" s="169"/>
      <c r="B63" s="170" t="s">
        <v>114</v>
      </c>
      <c r="C63" s="170"/>
      <c r="D63" s="170"/>
      <c r="E63" s="37">
        <f>SUM(E58:E62)*D38</f>
        <v>0</v>
      </c>
    </row>
    <row r="64" spans="1:5" ht="15" thickBot="1">
      <c r="A64" s="169"/>
      <c r="B64" s="178" t="s">
        <v>115</v>
      </c>
      <c r="C64" s="178"/>
      <c r="D64" s="178"/>
      <c r="E64" s="42">
        <f>SUM(E58:E63)</f>
        <v>0</v>
      </c>
    </row>
    <row r="65" spans="1:5" ht="15" thickBot="1">
      <c r="A65" s="45"/>
      <c r="B65" s="176" t="s">
        <v>116</v>
      </c>
      <c r="C65" s="176"/>
      <c r="D65" s="176"/>
      <c r="E65" s="38">
        <f>(E38+E43+E48+E56+E64)</f>
        <v>0</v>
      </c>
    </row>
    <row r="66" spans="1:5" ht="9.4" customHeight="1" thickBot="1">
      <c r="A66" s="167"/>
      <c r="B66" s="167"/>
      <c r="C66" s="167"/>
      <c r="D66" s="167"/>
      <c r="E66" s="167"/>
    </row>
    <row r="67" spans="1:5">
      <c r="A67" s="168" t="s">
        <v>117</v>
      </c>
      <c r="B67" s="168"/>
      <c r="C67" s="168"/>
      <c r="D67" s="168"/>
      <c r="E67" s="168"/>
    </row>
    <row r="68" spans="1:5" ht="15" thickBot="1">
      <c r="A68" s="169" t="s">
        <v>118</v>
      </c>
      <c r="B68" s="170" t="s">
        <v>119</v>
      </c>
      <c r="C68" s="170"/>
      <c r="D68" s="40">
        <v>0</v>
      </c>
      <c r="E68" s="37">
        <f>(E10+E19+E26+E65)*D68</f>
        <v>0</v>
      </c>
    </row>
    <row r="69" spans="1:5" ht="15" thickBot="1">
      <c r="A69" s="169"/>
      <c r="B69" s="170" t="s">
        <v>120</v>
      </c>
      <c r="C69" s="170"/>
      <c r="D69" s="40">
        <v>0</v>
      </c>
      <c r="E69" s="37">
        <f>E77*D69</f>
        <v>0</v>
      </c>
    </row>
    <row r="70" spans="1:5" ht="15" thickBot="1">
      <c r="A70" s="169"/>
      <c r="B70" s="170" t="s">
        <v>121</v>
      </c>
      <c r="C70" s="170"/>
      <c r="D70" s="40">
        <v>0</v>
      </c>
      <c r="E70" s="37">
        <f>E77*D70</f>
        <v>0</v>
      </c>
    </row>
    <row r="71" spans="1:5" ht="15" thickBot="1">
      <c r="A71" s="169"/>
      <c r="B71" s="170" t="s">
        <v>122</v>
      </c>
      <c r="C71" s="170"/>
      <c r="D71" s="40">
        <v>0</v>
      </c>
      <c r="E71" s="37">
        <f>E77*D71</f>
        <v>0</v>
      </c>
    </row>
    <row r="72" spans="1:5" ht="15.75" thickBot="1">
      <c r="A72" s="169"/>
      <c r="B72" s="170" t="s">
        <v>123</v>
      </c>
      <c r="C72" s="170"/>
      <c r="D72" s="40">
        <v>0</v>
      </c>
      <c r="E72" s="46">
        <f>IF(ISERR(D72*E77),0,D72*E77)</f>
        <v>0</v>
      </c>
    </row>
    <row r="73" spans="1:5" ht="15" thickBot="1">
      <c r="A73" s="169"/>
      <c r="B73" s="186" t="s">
        <v>124</v>
      </c>
      <c r="C73" s="186"/>
      <c r="D73" s="47">
        <f>SUM(D69:D72)</f>
        <v>0</v>
      </c>
      <c r="E73" s="132"/>
    </row>
    <row r="74" spans="1:5" ht="15" thickBot="1">
      <c r="A74" s="169"/>
      <c r="B74" s="179" t="s">
        <v>125</v>
      </c>
      <c r="C74" s="179"/>
      <c r="D74" s="40">
        <v>0</v>
      </c>
      <c r="E74" s="37">
        <f>(E10+E19+E26+E65+E68)*D74</f>
        <v>0</v>
      </c>
    </row>
    <row r="75" spans="1:5" ht="15" thickBot="1">
      <c r="A75" s="169"/>
      <c r="B75" s="176" t="s">
        <v>126</v>
      </c>
      <c r="C75" s="176"/>
      <c r="D75" s="176"/>
      <c r="E75" s="38">
        <f>E68+E69+E70+E71+E72+E74</f>
        <v>0</v>
      </c>
    </row>
    <row r="76" spans="1:5" ht="7.5" customHeight="1" thickBot="1">
      <c r="A76" s="167"/>
      <c r="B76" s="167"/>
      <c r="C76" s="167"/>
      <c r="D76" s="167"/>
      <c r="E76" s="167"/>
    </row>
    <row r="77" spans="1:5" ht="16.5" thickBot="1">
      <c r="A77" s="184" t="s">
        <v>127</v>
      </c>
      <c r="B77" s="184"/>
      <c r="C77" s="184"/>
      <c r="D77" s="184"/>
      <c r="E77" s="48">
        <f>ROUND((E10+E19+E26+E65+E68+E74)/(1-(D73)),2)</f>
        <v>0</v>
      </c>
    </row>
    <row r="78" spans="1:5" ht="26.85" customHeight="1">
      <c r="A78" s="185" t="s">
        <v>128</v>
      </c>
      <c r="B78" s="185"/>
      <c r="C78" s="185"/>
      <c r="D78" s="185"/>
      <c r="E78" s="185"/>
    </row>
    <row r="79" spans="1:5" ht="15" thickBot="1"/>
    <row r="80" spans="1:5" ht="15" thickBot="1">
      <c r="B80" s="159" t="s">
        <v>139</v>
      </c>
      <c r="C80" s="160"/>
      <c r="D80" s="160"/>
      <c r="E80" s="161"/>
    </row>
    <row r="81" spans="2:5" ht="15" thickBot="1">
      <c r="B81" s="75" t="s">
        <v>141</v>
      </c>
      <c r="C81" s="76" t="s">
        <v>148</v>
      </c>
      <c r="D81" s="76" t="s">
        <v>143</v>
      </c>
      <c r="E81" s="77" t="s">
        <v>146</v>
      </c>
    </row>
    <row r="82" spans="2:5" ht="15" thickBot="1">
      <c r="B82" s="78" t="s">
        <v>140</v>
      </c>
      <c r="C82" s="89"/>
      <c r="D82" s="79">
        <v>8.3299999999999999E-2</v>
      </c>
      <c r="E82" s="104">
        <f>ROUND((E10*D82),2)</f>
        <v>0</v>
      </c>
    </row>
    <row r="83" spans="2:5" ht="15" thickBot="1">
      <c r="B83" s="80" t="s">
        <v>142</v>
      </c>
      <c r="C83" s="90"/>
      <c r="D83" s="81">
        <v>0.121</v>
      </c>
      <c r="E83" s="105">
        <f>ROUND((E10*D83),2)</f>
        <v>0</v>
      </c>
    </row>
    <row r="84" spans="2:5" ht="26.25" thickBot="1">
      <c r="B84" s="82" t="s">
        <v>147</v>
      </c>
      <c r="C84" s="89"/>
      <c r="D84" s="79">
        <v>0.05</v>
      </c>
      <c r="E84" s="104">
        <f>ROUND((E10*D84),2)</f>
        <v>0</v>
      </c>
    </row>
    <row r="85" spans="2:5" ht="14.25" customHeight="1">
      <c r="B85" s="153" t="s">
        <v>144</v>
      </c>
      <c r="C85" s="83" t="s">
        <v>149</v>
      </c>
      <c r="D85" s="84">
        <v>7.3899999999999993E-2</v>
      </c>
      <c r="E85" s="106">
        <f>ROUND((IF(D36=1%,E10*D85,0)),2)</f>
        <v>0</v>
      </c>
    </row>
    <row r="86" spans="2:5">
      <c r="B86" s="154"/>
      <c r="C86" s="85" t="s">
        <v>150</v>
      </c>
      <c r="D86" s="86">
        <v>7.5999999999999998E-2</v>
      </c>
      <c r="E86" s="107">
        <f>ROUND((IF(D36=2%,E10*D86,0)),2)</f>
        <v>0</v>
      </c>
    </row>
    <row r="87" spans="2:5" ht="15" thickBot="1">
      <c r="B87" s="155"/>
      <c r="C87" s="87" t="s">
        <v>151</v>
      </c>
      <c r="D87" s="88">
        <v>7.8200000000000006E-2</v>
      </c>
      <c r="E87" s="108">
        <f>ROUND((IF(D36=3%,E10*D87,0)),2)</f>
        <v>0</v>
      </c>
    </row>
    <row r="88" spans="2:5" ht="15" thickBot="1">
      <c r="B88" s="162" t="s">
        <v>145</v>
      </c>
      <c r="C88" s="163"/>
      <c r="D88" s="164"/>
      <c r="E88" s="109">
        <f>SUM(E82:E87)</f>
        <v>0</v>
      </c>
    </row>
    <row r="89" spans="2:5">
      <c r="B89" s="156" t="s">
        <v>152</v>
      </c>
      <c r="C89" s="156"/>
      <c r="D89" s="156"/>
      <c r="E89" s="156"/>
    </row>
    <row r="90" spans="2:5">
      <c r="B90" s="157"/>
      <c r="C90" s="157"/>
      <c r="D90" s="157"/>
      <c r="E90" s="157"/>
    </row>
    <row r="91" spans="2:5">
      <c r="B91" s="157"/>
      <c r="C91" s="157"/>
      <c r="D91" s="157"/>
      <c r="E91" s="157"/>
    </row>
    <row r="92" spans="2:5" ht="14.25" customHeight="1">
      <c r="B92" s="158" t="s">
        <v>184</v>
      </c>
      <c r="C92" s="158"/>
      <c r="D92" s="158"/>
      <c r="E92" s="158"/>
    </row>
    <row r="93" spans="2:5">
      <c r="B93" s="158"/>
      <c r="C93" s="158"/>
      <c r="D93" s="158"/>
      <c r="E93" s="158"/>
    </row>
  </sheetData>
  <mergeCells count="90">
    <mergeCell ref="B59:C59"/>
    <mergeCell ref="B60:C60"/>
    <mergeCell ref="B61:C61"/>
    <mergeCell ref="B62:C62"/>
    <mergeCell ref="A77:D77"/>
    <mergeCell ref="A78:E78"/>
    <mergeCell ref="B65:D65"/>
    <mergeCell ref="A66:E66"/>
    <mergeCell ref="A67:E67"/>
    <mergeCell ref="A68:A75"/>
    <mergeCell ref="B73:C73"/>
    <mergeCell ref="A1:E1"/>
    <mergeCell ref="B74:C74"/>
    <mergeCell ref="B75:D75"/>
    <mergeCell ref="A76:E76"/>
    <mergeCell ref="B68:C68"/>
    <mergeCell ref="B69:C69"/>
    <mergeCell ref="B70:C70"/>
    <mergeCell ref="B71:C71"/>
    <mergeCell ref="B72:C72"/>
    <mergeCell ref="A57:E57"/>
    <mergeCell ref="A58:A64"/>
    <mergeCell ref="B63:D63"/>
    <mergeCell ref="B64:D64"/>
    <mergeCell ref="A49:E49"/>
    <mergeCell ref="A50:A56"/>
    <mergeCell ref="B56:D56"/>
    <mergeCell ref="A44:E44"/>
    <mergeCell ref="A45:A48"/>
    <mergeCell ref="B45:C45"/>
    <mergeCell ref="B46:D46"/>
    <mergeCell ref="B47:D47"/>
    <mergeCell ref="B48:D48"/>
    <mergeCell ref="B51:D51"/>
    <mergeCell ref="B52:D52"/>
    <mergeCell ref="B54:D54"/>
    <mergeCell ref="B55:D55"/>
    <mergeCell ref="B58:C58"/>
    <mergeCell ref="A39:E39"/>
    <mergeCell ref="A40:A43"/>
    <mergeCell ref="B40:C40"/>
    <mergeCell ref="B41:C41"/>
    <mergeCell ref="B42:D42"/>
    <mergeCell ref="B43:D43"/>
    <mergeCell ref="A27:E27"/>
    <mergeCell ref="A28:E28"/>
    <mergeCell ref="A29:E29"/>
    <mergeCell ref="A30:A38"/>
    <mergeCell ref="B30:C30"/>
    <mergeCell ref="B31:C31"/>
    <mergeCell ref="B32:C32"/>
    <mergeCell ref="B33:C33"/>
    <mergeCell ref="B34:C34"/>
    <mergeCell ref="B35:C35"/>
    <mergeCell ref="B36:C36"/>
    <mergeCell ref="B37:C37"/>
    <mergeCell ref="B38:C38"/>
    <mergeCell ref="A20:E20"/>
    <mergeCell ref="A21:E21"/>
    <mergeCell ref="A22:A26"/>
    <mergeCell ref="B22:D22"/>
    <mergeCell ref="B23:D23"/>
    <mergeCell ref="B24:D24"/>
    <mergeCell ref="B25:D25"/>
    <mergeCell ref="B26:D26"/>
    <mergeCell ref="A11:E11"/>
    <mergeCell ref="A12:E12"/>
    <mergeCell ref="A13:A19"/>
    <mergeCell ref="B13:D13"/>
    <mergeCell ref="B14:D14"/>
    <mergeCell ref="B15:D15"/>
    <mergeCell ref="B16:D16"/>
    <mergeCell ref="B17:D17"/>
    <mergeCell ref="B18:D18"/>
    <mergeCell ref="B19:D19"/>
    <mergeCell ref="A7:A10"/>
    <mergeCell ref="B7:D7"/>
    <mergeCell ref="B8:C8"/>
    <mergeCell ref="B9:D9"/>
    <mergeCell ref="B10:D10"/>
    <mergeCell ref="A2:E2"/>
    <mergeCell ref="A3:E3"/>
    <mergeCell ref="A4:E4"/>
    <mergeCell ref="A5:D5"/>
    <mergeCell ref="A6:E6"/>
    <mergeCell ref="B80:E80"/>
    <mergeCell ref="B85:B87"/>
    <mergeCell ref="B89:E91"/>
    <mergeCell ref="B92:E93"/>
    <mergeCell ref="B88:D88"/>
  </mergeCells>
  <printOptions horizontalCentered="1" verticalCentered="1"/>
  <pageMargins left="0.51181102362204722" right="0.51181102362204722" top="0.78740157480314965" bottom="0.78740157480314965" header="0.31496062992125984" footer="0.31496062992125984"/>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3"/>
  <sheetViews>
    <sheetView topLeftCell="A4" workbookViewId="0">
      <selection activeCell="E11" sqref="E11"/>
    </sheetView>
  </sheetViews>
  <sheetFormatPr defaultColWidth="10.125" defaultRowHeight="14.25"/>
  <cols>
    <col min="1" max="1" width="15.75" bestFit="1" customWidth="1"/>
    <col min="2" max="2" width="66.375" customWidth="1"/>
    <col min="3" max="3" width="13.25" bestFit="1" customWidth="1"/>
    <col min="4" max="4" width="21.625" bestFit="1" customWidth="1"/>
    <col min="5" max="5" width="14.5" customWidth="1"/>
    <col min="6" max="6" width="16.875" customWidth="1"/>
    <col min="257" max="257" width="14.375" customWidth="1"/>
    <col min="258" max="258" width="66.375" customWidth="1"/>
    <col min="259" max="260" width="9.25" customWidth="1"/>
    <col min="261" max="261" width="14.5" customWidth="1"/>
    <col min="262" max="262" width="16.875" customWidth="1"/>
    <col min="513" max="513" width="14.375" customWidth="1"/>
    <col min="514" max="514" width="66.375" customWidth="1"/>
    <col min="515" max="516" width="9.25" customWidth="1"/>
    <col min="517" max="517" width="14.5" customWidth="1"/>
    <col min="518" max="518" width="16.875" customWidth="1"/>
    <col min="769" max="769" width="14.375" customWidth="1"/>
    <col min="770" max="770" width="66.375" customWidth="1"/>
    <col min="771" max="772" width="9.25" customWidth="1"/>
    <col min="773" max="773" width="14.5" customWidth="1"/>
    <col min="774" max="774" width="16.875" customWidth="1"/>
    <col min="1025" max="1025" width="14.375" customWidth="1"/>
    <col min="1026" max="1026" width="66.375" customWidth="1"/>
    <col min="1027" max="1028" width="9.25" customWidth="1"/>
    <col min="1029" max="1029" width="14.5" customWidth="1"/>
    <col min="1030" max="1030" width="16.875" customWidth="1"/>
    <col min="1281" max="1281" width="14.375" customWidth="1"/>
    <col min="1282" max="1282" width="66.375" customWidth="1"/>
    <col min="1283" max="1284" width="9.25" customWidth="1"/>
    <col min="1285" max="1285" width="14.5" customWidth="1"/>
    <col min="1286" max="1286" width="16.875" customWidth="1"/>
    <col min="1537" max="1537" width="14.375" customWidth="1"/>
    <col min="1538" max="1538" width="66.375" customWidth="1"/>
    <col min="1539" max="1540" width="9.25" customWidth="1"/>
    <col min="1541" max="1541" width="14.5" customWidth="1"/>
    <col min="1542" max="1542" width="16.875" customWidth="1"/>
    <col min="1793" max="1793" width="14.375" customWidth="1"/>
    <col min="1794" max="1794" width="66.375" customWidth="1"/>
    <col min="1795" max="1796" width="9.25" customWidth="1"/>
    <col min="1797" max="1797" width="14.5" customWidth="1"/>
    <col min="1798" max="1798" width="16.875" customWidth="1"/>
    <col min="2049" max="2049" width="14.375" customWidth="1"/>
    <col min="2050" max="2050" width="66.375" customWidth="1"/>
    <col min="2051" max="2052" width="9.25" customWidth="1"/>
    <col min="2053" max="2053" width="14.5" customWidth="1"/>
    <col min="2054" max="2054" width="16.875" customWidth="1"/>
    <col min="2305" max="2305" width="14.375" customWidth="1"/>
    <col min="2306" max="2306" width="66.375" customWidth="1"/>
    <col min="2307" max="2308" width="9.25" customWidth="1"/>
    <col min="2309" max="2309" width="14.5" customWidth="1"/>
    <col min="2310" max="2310" width="16.875" customWidth="1"/>
    <col min="2561" max="2561" width="14.375" customWidth="1"/>
    <col min="2562" max="2562" width="66.375" customWidth="1"/>
    <col min="2563" max="2564" width="9.25" customWidth="1"/>
    <col min="2565" max="2565" width="14.5" customWidth="1"/>
    <col min="2566" max="2566" width="16.875" customWidth="1"/>
    <col min="2817" max="2817" width="14.375" customWidth="1"/>
    <col min="2818" max="2818" width="66.375" customWidth="1"/>
    <col min="2819" max="2820" width="9.25" customWidth="1"/>
    <col min="2821" max="2821" width="14.5" customWidth="1"/>
    <col min="2822" max="2822" width="16.875" customWidth="1"/>
    <col min="3073" max="3073" width="14.375" customWidth="1"/>
    <col min="3074" max="3074" width="66.375" customWidth="1"/>
    <col min="3075" max="3076" width="9.25" customWidth="1"/>
    <col min="3077" max="3077" width="14.5" customWidth="1"/>
    <col min="3078" max="3078" width="16.875" customWidth="1"/>
    <col min="3329" max="3329" width="14.375" customWidth="1"/>
    <col min="3330" max="3330" width="66.375" customWidth="1"/>
    <col min="3331" max="3332" width="9.25" customWidth="1"/>
    <col min="3333" max="3333" width="14.5" customWidth="1"/>
    <col min="3334" max="3334" width="16.875" customWidth="1"/>
    <col min="3585" max="3585" width="14.375" customWidth="1"/>
    <col min="3586" max="3586" width="66.375" customWidth="1"/>
    <col min="3587" max="3588" width="9.25" customWidth="1"/>
    <col min="3589" max="3589" width="14.5" customWidth="1"/>
    <col min="3590" max="3590" width="16.875" customWidth="1"/>
    <col min="3841" max="3841" width="14.375" customWidth="1"/>
    <col min="3842" max="3842" width="66.375" customWidth="1"/>
    <col min="3843" max="3844" width="9.25" customWidth="1"/>
    <col min="3845" max="3845" width="14.5" customWidth="1"/>
    <col min="3846" max="3846" width="16.875" customWidth="1"/>
    <col min="4097" max="4097" width="14.375" customWidth="1"/>
    <col min="4098" max="4098" width="66.375" customWidth="1"/>
    <col min="4099" max="4100" width="9.25" customWidth="1"/>
    <col min="4101" max="4101" width="14.5" customWidth="1"/>
    <col min="4102" max="4102" width="16.875" customWidth="1"/>
    <col min="4353" max="4353" width="14.375" customWidth="1"/>
    <col min="4354" max="4354" width="66.375" customWidth="1"/>
    <col min="4355" max="4356" width="9.25" customWidth="1"/>
    <col min="4357" max="4357" width="14.5" customWidth="1"/>
    <col min="4358" max="4358" width="16.875" customWidth="1"/>
    <col min="4609" max="4609" width="14.375" customWidth="1"/>
    <col min="4610" max="4610" width="66.375" customWidth="1"/>
    <col min="4611" max="4612" width="9.25" customWidth="1"/>
    <col min="4613" max="4613" width="14.5" customWidth="1"/>
    <col min="4614" max="4614" width="16.875" customWidth="1"/>
    <col min="4865" max="4865" width="14.375" customWidth="1"/>
    <col min="4866" max="4866" width="66.375" customWidth="1"/>
    <col min="4867" max="4868" width="9.25" customWidth="1"/>
    <col min="4869" max="4869" width="14.5" customWidth="1"/>
    <col min="4870" max="4870" width="16.875" customWidth="1"/>
    <col min="5121" max="5121" width="14.375" customWidth="1"/>
    <col min="5122" max="5122" width="66.375" customWidth="1"/>
    <col min="5123" max="5124" width="9.25" customWidth="1"/>
    <col min="5125" max="5125" width="14.5" customWidth="1"/>
    <col min="5126" max="5126" width="16.875" customWidth="1"/>
    <col min="5377" max="5377" width="14.375" customWidth="1"/>
    <col min="5378" max="5378" width="66.375" customWidth="1"/>
    <col min="5379" max="5380" width="9.25" customWidth="1"/>
    <col min="5381" max="5381" width="14.5" customWidth="1"/>
    <col min="5382" max="5382" width="16.875" customWidth="1"/>
    <col min="5633" max="5633" width="14.375" customWidth="1"/>
    <col min="5634" max="5634" width="66.375" customWidth="1"/>
    <col min="5635" max="5636" width="9.25" customWidth="1"/>
    <col min="5637" max="5637" width="14.5" customWidth="1"/>
    <col min="5638" max="5638" width="16.875" customWidth="1"/>
    <col min="5889" max="5889" width="14.375" customWidth="1"/>
    <col min="5890" max="5890" width="66.375" customWidth="1"/>
    <col min="5891" max="5892" width="9.25" customWidth="1"/>
    <col min="5893" max="5893" width="14.5" customWidth="1"/>
    <col min="5894" max="5894" width="16.875" customWidth="1"/>
    <col min="6145" max="6145" width="14.375" customWidth="1"/>
    <col min="6146" max="6146" width="66.375" customWidth="1"/>
    <col min="6147" max="6148" width="9.25" customWidth="1"/>
    <col min="6149" max="6149" width="14.5" customWidth="1"/>
    <col min="6150" max="6150" width="16.875" customWidth="1"/>
    <col min="6401" max="6401" width="14.375" customWidth="1"/>
    <col min="6402" max="6402" width="66.375" customWidth="1"/>
    <col min="6403" max="6404" width="9.25" customWidth="1"/>
    <col min="6405" max="6405" width="14.5" customWidth="1"/>
    <col min="6406" max="6406" width="16.875" customWidth="1"/>
    <col min="6657" max="6657" width="14.375" customWidth="1"/>
    <col min="6658" max="6658" width="66.375" customWidth="1"/>
    <col min="6659" max="6660" width="9.25" customWidth="1"/>
    <col min="6661" max="6661" width="14.5" customWidth="1"/>
    <col min="6662" max="6662" width="16.875" customWidth="1"/>
    <col min="6913" max="6913" width="14.375" customWidth="1"/>
    <col min="6914" max="6914" width="66.375" customWidth="1"/>
    <col min="6915" max="6916" width="9.25" customWidth="1"/>
    <col min="6917" max="6917" width="14.5" customWidth="1"/>
    <col min="6918" max="6918" width="16.875" customWidth="1"/>
    <col min="7169" max="7169" width="14.375" customWidth="1"/>
    <col min="7170" max="7170" width="66.375" customWidth="1"/>
    <col min="7171" max="7172" width="9.25" customWidth="1"/>
    <col min="7173" max="7173" width="14.5" customWidth="1"/>
    <col min="7174" max="7174" width="16.875" customWidth="1"/>
    <col min="7425" max="7425" width="14.375" customWidth="1"/>
    <col min="7426" max="7426" width="66.375" customWidth="1"/>
    <col min="7427" max="7428" width="9.25" customWidth="1"/>
    <col min="7429" max="7429" width="14.5" customWidth="1"/>
    <col min="7430" max="7430" width="16.875" customWidth="1"/>
    <col min="7681" max="7681" width="14.375" customWidth="1"/>
    <col min="7682" max="7682" width="66.375" customWidth="1"/>
    <col min="7683" max="7684" width="9.25" customWidth="1"/>
    <col min="7685" max="7685" width="14.5" customWidth="1"/>
    <col min="7686" max="7686" width="16.875" customWidth="1"/>
    <col min="7937" max="7937" width="14.375" customWidth="1"/>
    <col min="7938" max="7938" width="66.375" customWidth="1"/>
    <col min="7939" max="7940" width="9.25" customWidth="1"/>
    <col min="7941" max="7941" width="14.5" customWidth="1"/>
    <col min="7942" max="7942" width="16.875" customWidth="1"/>
    <col min="8193" max="8193" width="14.375" customWidth="1"/>
    <col min="8194" max="8194" width="66.375" customWidth="1"/>
    <col min="8195" max="8196" width="9.25" customWidth="1"/>
    <col min="8197" max="8197" width="14.5" customWidth="1"/>
    <col min="8198" max="8198" width="16.875" customWidth="1"/>
    <col min="8449" max="8449" width="14.375" customWidth="1"/>
    <col min="8450" max="8450" width="66.375" customWidth="1"/>
    <col min="8451" max="8452" width="9.25" customWidth="1"/>
    <col min="8453" max="8453" width="14.5" customWidth="1"/>
    <col min="8454" max="8454" width="16.875" customWidth="1"/>
    <col min="8705" max="8705" width="14.375" customWidth="1"/>
    <col min="8706" max="8706" width="66.375" customWidth="1"/>
    <col min="8707" max="8708" width="9.25" customWidth="1"/>
    <col min="8709" max="8709" width="14.5" customWidth="1"/>
    <col min="8710" max="8710" width="16.875" customWidth="1"/>
    <col min="8961" max="8961" width="14.375" customWidth="1"/>
    <col min="8962" max="8962" width="66.375" customWidth="1"/>
    <col min="8963" max="8964" width="9.25" customWidth="1"/>
    <col min="8965" max="8965" width="14.5" customWidth="1"/>
    <col min="8966" max="8966" width="16.875" customWidth="1"/>
    <col min="9217" max="9217" width="14.375" customWidth="1"/>
    <col min="9218" max="9218" width="66.375" customWidth="1"/>
    <col min="9219" max="9220" width="9.25" customWidth="1"/>
    <col min="9221" max="9221" width="14.5" customWidth="1"/>
    <col min="9222" max="9222" width="16.875" customWidth="1"/>
    <col min="9473" max="9473" width="14.375" customWidth="1"/>
    <col min="9474" max="9474" width="66.375" customWidth="1"/>
    <col min="9475" max="9476" width="9.25" customWidth="1"/>
    <col min="9477" max="9477" width="14.5" customWidth="1"/>
    <col min="9478" max="9478" width="16.875" customWidth="1"/>
    <col min="9729" max="9729" width="14.375" customWidth="1"/>
    <col min="9730" max="9730" width="66.375" customWidth="1"/>
    <col min="9731" max="9732" width="9.25" customWidth="1"/>
    <col min="9733" max="9733" width="14.5" customWidth="1"/>
    <col min="9734" max="9734" width="16.875" customWidth="1"/>
    <col min="9985" max="9985" width="14.375" customWidth="1"/>
    <col min="9986" max="9986" width="66.375" customWidth="1"/>
    <col min="9987" max="9988" width="9.25" customWidth="1"/>
    <col min="9989" max="9989" width="14.5" customWidth="1"/>
    <col min="9990" max="9990" width="16.875" customWidth="1"/>
    <col min="10241" max="10241" width="14.375" customWidth="1"/>
    <col min="10242" max="10242" width="66.375" customWidth="1"/>
    <col min="10243" max="10244" width="9.25" customWidth="1"/>
    <col min="10245" max="10245" width="14.5" customWidth="1"/>
    <col min="10246" max="10246" width="16.875" customWidth="1"/>
    <col min="10497" max="10497" width="14.375" customWidth="1"/>
    <col min="10498" max="10498" width="66.375" customWidth="1"/>
    <col min="10499" max="10500" width="9.25" customWidth="1"/>
    <col min="10501" max="10501" width="14.5" customWidth="1"/>
    <col min="10502" max="10502" width="16.875" customWidth="1"/>
    <col min="10753" max="10753" width="14.375" customWidth="1"/>
    <col min="10754" max="10754" width="66.375" customWidth="1"/>
    <col min="10755" max="10756" width="9.25" customWidth="1"/>
    <col min="10757" max="10757" width="14.5" customWidth="1"/>
    <col min="10758" max="10758" width="16.875" customWidth="1"/>
    <col min="11009" max="11009" width="14.375" customWidth="1"/>
    <col min="11010" max="11010" width="66.375" customWidth="1"/>
    <col min="11011" max="11012" width="9.25" customWidth="1"/>
    <col min="11013" max="11013" width="14.5" customWidth="1"/>
    <col min="11014" max="11014" width="16.875" customWidth="1"/>
    <col min="11265" max="11265" width="14.375" customWidth="1"/>
    <col min="11266" max="11266" width="66.375" customWidth="1"/>
    <col min="11267" max="11268" width="9.25" customWidth="1"/>
    <col min="11269" max="11269" width="14.5" customWidth="1"/>
    <col min="11270" max="11270" width="16.875" customWidth="1"/>
    <col min="11521" max="11521" width="14.375" customWidth="1"/>
    <col min="11522" max="11522" width="66.375" customWidth="1"/>
    <col min="11523" max="11524" width="9.25" customWidth="1"/>
    <col min="11525" max="11525" width="14.5" customWidth="1"/>
    <col min="11526" max="11526" width="16.875" customWidth="1"/>
    <col min="11777" max="11777" width="14.375" customWidth="1"/>
    <col min="11778" max="11778" width="66.375" customWidth="1"/>
    <col min="11779" max="11780" width="9.25" customWidth="1"/>
    <col min="11781" max="11781" width="14.5" customWidth="1"/>
    <col min="11782" max="11782" width="16.875" customWidth="1"/>
    <col min="12033" max="12033" width="14.375" customWidth="1"/>
    <col min="12034" max="12034" width="66.375" customWidth="1"/>
    <col min="12035" max="12036" width="9.25" customWidth="1"/>
    <col min="12037" max="12037" width="14.5" customWidth="1"/>
    <col min="12038" max="12038" width="16.875" customWidth="1"/>
    <col min="12289" max="12289" width="14.375" customWidth="1"/>
    <col min="12290" max="12290" width="66.375" customWidth="1"/>
    <col min="12291" max="12292" width="9.25" customWidth="1"/>
    <col min="12293" max="12293" width="14.5" customWidth="1"/>
    <col min="12294" max="12294" width="16.875" customWidth="1"/>
    <col min="12545" max="12545" width="14.375" customWidth="1"/>
    <col min="12546" max="12546" width="66.375" customWidth="1"/>
    <col min="12547" max="12548" width="9.25" customWidth="1"/>
    <col min="12549" max="12549" width="14.5" customWidth="1"/>
    <col min="12550" max="12550" width="16.875" customWidth="1"/>
    <col min="12801" max="12801" width="14.375" customWidth="1"/>
    <col min="12802" max="12802" width="66.375" customWidth="1"/>
    <col min="12803" max="12804" width="9.25" customWidth="1"/>
    <col min="12805" max="12805" width="14.5" customWidth="1"/>
    <col min="12806" max="12806" width="16.875" customWidth="1"/>
    <col min="13057" max="13057" width="14.375" customWidth="1"/>
    <col min="13058" max="13058" width="66.375" customWidth="1"/>
    <col min="13059" max="13060" width="9.25" customWidth="1"/>
    <col min="13061" max="13061" width="14.5" customWidth="1"/>
    <col min="13062" max="13062" width="16.875" customWidth="1"/>
    <col min="13313" max="13313" width="14.375" customWidth="1"/>
    <col min="13314" max="13314" width="66.375" customWidth="1"/>
    <col min="13315" max="13316" width="9.25" customWidth="1"/>
    <col min="13317" max="13317" width="14.5" customWidth="1"/>
    <col min="13318" max="13318" width="16.875" customWidth="1"/>
    <col min="13569" max="13569" width="14.375" customWidth="1"/>
    <col min="13570" max="13570" width="66.375" customWidth="1"/>
    <col min="13571" max="13572" width="9.25" customWidth="1"/>
    <col min="13573" max="13573" width="14.5" customWidth="1"/>
    <col min="13574" max="13574" width="16.875" customWidth="1"/>
    <col min="13825" max="13825" width="14.375" customWidth="1"/>
    <col min="13826" max="13826" width="66.375" customWidth="1"/>
    <col min="13827" max="13828" width="9.25" customWidth="1"/>
    <col min="13829" max="13829" width="14.5" customWidth="1"/>
    <col min="13830" max="13830" width="16.875" customWidth="1"/>
    <col min="14081" max="14081" width="14.375" customWidth="1"/>
    <col min="14082" max="14082" width="66.375" customWidth="1"/>
    <col min="14083" max="14084" width="9.25" customWidth="1"/>
    <col min="14085" max="14085" width="14.5" customWidth="1"/>
    <col min="14086" max="14086" width="16.875" customWidth="1"/>
    <col min="14337" max="14337" width="14.375" customWidth="1"/>
    <col min="14338" max="14338" width="66.375" customWidth="1"/>
    <col min="14339" max="14340" width="9.25" customWidth="1"/>
    <col min="14341" max="14341" width="14.5" customWidth="1"/>
    <col min="14342" max="14342" width="16.875" customWidth="1"/>
    <col min="14593" max="14593" width="14.375" customWidth="1"/>
    <col min="14594" max="14594" width="66.375" customWidth="1"/>
    <col min="14595" max="14596" width="9.25" customWidth="1"/>
    <col min="14597" max="14597" width="14.5" customWidth="1"/>
    <col min="14598" max="14598" width="16.875" customWidth="1"/>
    <col min="14849" max="14849" width="14.375" customWidth="1"/>
    <col min="14850" max="14850" width="66.375" customWidth="1"/>
    <col min="14851" max="14852" width="9.25" customWidth="1"/>
    <col min="14853" max="14853" width="14.5" customWidth="1"/>
    <col min="14854" max="14854" width="16.875" customWidth="1"/>
    <col min="15105" max="15105" width="14.375" customWidth="1"/>
    <col min="15106" max="15106" width="66.375" customWidth="1"/>
    <col min="15107" max="15108" width="9.25" customWidth="1"/>
    <col min="15109" max="15109" width="14.5" customWidth="1"/>
    <col min="15110" max="15110" width="16.875" customWidth="1"/>
    <col min="15361" max="15361" width="14.375" customWidth="1"/>
    <col min="15362" max="15362" width="66.375" customWidth="1"/>
    <col min="15363" max="15364" width="9.25" customWidth="1"/>
    <col min="15365" max="15365" width="14.5" customWidth="1"/>
    <col min="15366" max="15366" width="16.875" customWidth="1"/>
    <col min="15617" max="15617" width="14.375" customWidth="1"/>
    <col min="15618" max="15618" width="66.375" customWidth="1"/>
    <col min="15619" max="15620" width="9.25" customWidth="1"/>
    <col min="15621" max="15621" width="14.5" customWidth="1"/>
    <col min="15622" max="15622" width="16.875" customWidth="1"/>
    <col min="15873" max="15873" width="14.375" customWidth="1"/>
    <col min="15874" max="15874" width="66.375" customWidth="1"/>
    <col min="15875" max="15876" width="9.25" customWidth="1"/>
    <col min="15877" max="15877" width="14.5" customWidth="1"/>
    <col min="15878" max="15878" width="16.875" customWidth="1"/>
    <col min="16129" max="16129" width="14.375" customWidth="1"/>
    <col min="16130" max="16130" width="66.375" customWidth="1"/>
    <col min="16131" max="16132" width="9.25" customWidth="1"/>
    <col min="16133" max="16133" width="14.5" customWidth="1"/>
    <col min="16134" max="16134" width="16.875" customWidth="1"/>
  </cols>
  <sheetData>
    <row r="1" spans="1:6" ht="98.25" customHeight="1" thickTop="1" thickBot="1">
      <c r="A1" s="196"/>
      <c r="B1" s="197"/>
      <c r="C1" s="197"/>
      <c r="D1" s="197"/>
      <c r="E1" s="197"/>
      <c r="F1" s="198"/>
    </row>
    <row r="2" spans="1:6" ht="7.5" customHeight="1" thickTop="1">
      <c r="A2" s="192"/>
      <c r="B2" s="192"/>
      <c r="C2" s="192"/>
      <c r="D2" s="192"/>
      <c r="E2" s="192"/>
      <c r="F2" s="192"/>
    </row>
    <row r="3" spans="1:6" ht="15.75">
      <c r="A3" s="193" t="s">
        <v>65</v>
      </c>
      <c r="B3" s="193"/>
      <c r="C3" s="193"/>
      <c r="D3" s="193"/>
      <c r="E3" s="193"/>
      <c r="F3" s="193"/>
    </row>
    <row r="4" spans="1:6" ht="15">
      <c r="A4" s="194" t="s">
        <v>158</v>
      </c>
      <c r="B4" s="194"/>
      <c r="C4" s="194"/>
      <c r="D4" s="194"/>
      <c r="E4" s="194"/>
      <c r="F4" s="194"/>
    </row>
    <row r="5" spans="1:6" ht="7.5" customHeight="1">
      <c r="A5" s="195"/>
      <c r="B5" s="195"/>
      <c r="C5" s="195"/>
      <c r="D5" s="195"/>
      <c r="E5" s="195"/>
      <c r="F5" s="195"/>
    </row>
    <row r="6" spans="1:6" ht="14.1" customHeight="1">
      <c r="A6" s="195"/>
      <c r="B6" s="195"/>
      <c r="C6" s="195"/>
      <c r="D6" s="195"/>
      <c r="E6" s="113" t="s">
        <v>159</v>
      </c>
      <c r="F6" s="113" t="s">
        <v>160</v>
      </c>
    </row>
    <row r="7" spans="1:6" ht="14.1" customHeight="1">
      <c r="A7" s="202" t="s">
        <v>67</v>
      </c>
      <c r="B7" s="202"/>
      <c r="C7" s="202"/>
      <c r="D7" s="202"/>
      <c r="E7" s="202"/>
      <c r="F7" s="202"/>
    </row>
    <row r="8" spans="1:6">
      <c r="A8" s="191" t="s">
        <v>68</v>
      </c>
      <c r="B8" s="170" t="s">
        <v>161</v>
      </c>
      <c r="C8" s="171"/>
      <c r="D8" s="172"/>
      <c r="E8" s="114">
        <v>0</v>
      </c>
      <c r="F8" s="115">
        <f>E8*2</f>
        <v>0</v>
      </c>
    </row>
    <row r="9" spans="1:6" ht="14.85" customHeight="1">
      <c r="A9" s="191"/>
      <c r="B9" s="170" t="s">
        <v>179</v>
      </c>
      <c r="C9" s="172"/>
      <c r="D9" s="135">
        <v>0.4</v>
      </c>
      <c r="E9" s="116">
        <v>0</v>
      </c>
      <c r="F9" s="115">
        <f>E9*2</f>
        <v>0</v>
      </c>
    </row>
    <row r="10" spans="1:6" ht="14.85" customHeight="1">
      <c r="A10" s="191"/>
      <c r="B10" s="173" t="s">
        <v>69</v>
      </c>
      <c r="C10" s="174"/>
      <c r="D10" s="175"/>
      <c r="E10" s="114">
        <v>0</v>
      </c>
      <c r="F10" s="115">
        <f>E10*2</f>
        <v>0</v>
      </c>
    </row>
    <row r="11" spans="1:6">
      <c r="A11" s="191"/>
      <c r="B11" s="199" t="s">
        <v>70</v>
      </c>
      <c r="C11" s="200"/>
      <c r="D11" s="201"/>
      <c r="E11" s="125">
        <f>SUM(E8:E10)</f>
        <v>0</v>
      </c>
      <c r="F11" s="117">
        <f>E11*2</f>
        <v>0</v>
      </c>
    </row>
    <row r="12" spans="1:6" ht="7.5" customHeight="1">
      <c r="A12" s="195"/>
      <c r="B12" s="195"/>
      <c r="C12" s="195"/>
      <c r="D12" s="195"/>
      <c r="E12" s="195"/>
      <c r="F12" s="195"/>
    </row>
    <row r="13" spans="1:6">
      <c r="A13" s="202" t="s">
        <v>71</v>
      </c>
      <c r="B13" s="202"/>
      <c r="C13" s="202"/>
      <c r="D13" s="202"/>
      <c r="E13" s="202"/>
      <c r="F13" s="202"/>
    </row>
    <row r="14" spans="1:6" ht="15">
      <c r="A14" s="191" t="s">
        <v>72</v>
      </c>
      <c r="B14" s="170" t="s">
        <v>177</v>
      </c>
      <c r="C14" s="170"/>
      <c r="D14" s="170"/>
      <c r="E14" s="116">
        <v>0</v>
      </c>
      <c r="F14" s="115">
        <f t="shared" ref="F14:F19" si="0">E14*2</f>
        <v>0</v>
      </c>
    </row>
    <row r="15" spans="1:6" ht="15">
      <c r="A15" s="191"/>
      <c r="B15" s="170" t="s">
        <v>178</v>
      </c>
      <c r="C15" s="170"/>
      <c r="D15" s="170"/>
      <c r="E15" s="116">
        <v>0</v>
      </c>
      <c r="F15" s="115">
        <f t="shared" si="0"/>
        <v>0</v>
      </c>
    </row>
    <row r="16" spans="1:6" ht="15">
      <c r="A16" s="191"/>
      <c r="B16" s="170" t="s">
        <v>183</v>
      </c>
      <c r="C16" s="170"/>
      <c r="D16" s="170"/>
      <c r="E16" s="116">
        <v>0</v>
      </c>
      <c r="F16" s="115">
        <f t="shared" si="0"/>
        <v>0</v>
      </c>
    </row>
    <row r="17" spans="1:6" ht="15">
      <c r="A17" s="191"/>
      <c r="B17" s="170" t="s">
        <v>180</v>
      </c>
      <c r="C17" s="170"/>
      <c r="D17" s="170"/>
      <c r="E17" s="116">
        <v>0</v>
      </c>
      <c r="F17" s="115">
        <f t="shared" si="0"/>
        <v>0</v>
      </c>
    </row>
    <row r="18" spans="1:6" ht="15">
      <c r="A18" s="191"/>
      <c r="B18" s="170" t="s">
        <v>181</v>
      </c>
      <c r="C18" s="170"/>
      <c r="D18" s="170"/>
      <c r="E18" s="116">
        <v>0</v>
      </c>
      <c r="F18" s="115">
        <f t="shared" si="0"/>
        <v>0</v>
      </c>
    </row>
    <row r="19" spans="1:6" ht="15">
      <c r="A19" s="191"/>
      <c r="B19" s="170" t="s">
        <v>182</v>
      </c>
      <c r="C19" s="170"/>
      <c r="D19" s="170"/>
      <c r="E19" s="116">
        <v>0</v>
      </c>
      <c r="F19" s="115">
        <f t="shared" si="0"/>
        <v>0</v>
      </c>
    </row>
    <row r="20" spans="1:6">
      <c r="A20" s="191"/>
      <c r="B20" s="199" t="s">
        <v>73</v>
      </c>
      <c r="C20" s="200"/>
      <c r="D20" s="201"/>
      <c r="E20" s="125">
        <f>SUM(E14:E19)</f>
        <v>0</v>
      </c>
      <c r="F20" s="117">
        <f>E20*2</f>
        <v>0</v>
      </c>
    </row>
    <row r="21" spans="1:6" ht="7.5" customHeight="1">
      <c r="A21" s="195"/>
      <c r="B21" s="195"/>
      <c r="C21" s="195"/>
      <c r="D21" s="195"/>
      <c r="E21" s="195"/>
      <c r="F21" s="195"/>
    </row>
    <row r="22" spans="1:6">
      <c r="A22" s="202" t="s">
        <v>74</v>
      </c>
      <c r="B22" s="202"/>
      <c r="C22" s="202"/>
      <c r="D22" s="202"/>
      <c r="E22" s="202"/>
      <c r="F22" s="202"/>
    </row>
    <row r="23" spans="1:6">
      <c r="A23" s="191" t="s">
        <v>75</v>
      </c>
      <c r="B23" s="170" t="s">
        <v>129</v>
      </c>
      <c r="C23" s="170"/>
      <c r="D23" s="170"/>
      <c r="E23" s="116">
        <v>0</v>
      </c>
      <c r="F23" s="115">
        <f>E23*2</f>
        <v>0</v>
      </c>
    </row>
    <row r="24" spans="1:6">
      <c r="A24" s="191"/>
      <c r="B24" s="170" t="s">
        <v>76</v>
      </c>
      <c r="C24" s="171"/>
      <c r="D24" s="172"/>
      <c r="E24" s="116">
        <v>0</v>
      </c>
      <c r="F24" s="126">
        <f>E24*2</f>
        <v>0</v>
      </c>
    </row>
    <row r="25" spans="1:6">
      <c r="A25" s="191"/>
      <c r="B25" s="173" t="s">
        <v>69</v>
      </c>
      <c r="C25" s="174"/>
      <c r="D25" s="175"/>
      <c r="E25" s="116">
        <v>0</v>
      </c>
      <c r="F25" s="126">
        <f>E25*2</f>
        <v>0</v>
      </c>
    </row>
    <row r="26" spans="1:6">
      <c r="A26" s="191"/>
      <c r="B26" s="199" t="s">
        <v>77</v>
      </c>
      <c r="C26" s="200"/>
      <c r="D26" s="201"/>
      <c r="E26" s="125">
        <f>SUM(E23:E25)</f>
        <v>0</v>
      </c>
      <c r="F26" s="117">
        <f>E26*2</f>
        <v>0</v>
      </c>
    </row>
    <row r="27" spans="1:6" ht="7.5" customHeight="1">
      <c r="A27" s="195"/>
      <c r="B27" s="195"/>
      <c r="C27" s="195"/>
      <c r="D27" s="195"/>
      <c r="E27" s="195"/>
      <c r="F27" s="195"/>
    </row>
    <row r="28" spans="1:6">
      <c r="A28" s="202" t="s">
        <v>78</v>
      </c>
      <c r="B28" s="202"/>
      <c r="C28" s="202"/>
      <c r="D28" s="202"/>
      <c r="E28" s="202"/>
      <c r="F28" s="202"/>
    </row>
    <row r="29" spans="1:6">
      <c r="A29" s="188" t="s">
        <v>79</v>
      </c>
      <c r="B29" s="188"/>
      <c r="C29" s="188"/>
      <c r="D29" s="188"/>
      <c r="E29" s="188"/>
      <c r="F29" s="188"/>
    </row>
    <row r="30" spans="1:6">
      <c r="A30" s="191" t="s">
        <v>80</v>
      </c>
      <c r="B30" s="170" t="s">
        <v>81</v>
      </c>
      <c r="C30" s="170"/>
      <c r="D30" s="40">
        <v>0</v>
      </c>
      <c r="E30" s="115">
        <f>E11*D30</f>
        <v>0</v>
      </c>
      <c r="F30" s="115">
        <f>E30*2</f>
        <v>0</v>
      </c>
    </row>
    <row r="31" spans="1:6">
      <c r="A31" s="191"/>
      <c r="B31" s="170" t="s">
        <v>82</v>
      </c>
      <c r="C31" s="170"/>
      <c r="D31" s="40">
        <v>0</v>
      </c>
      <c r="E31" s="115">
        <f>E11*D31</f>
        <v>0</v>
      </c>
      <c r="F31" s="115">
        <f>E31*2</f>
        <v>0</v>
      </c>
    </row>
    <row r="32" spans="1:6">
      <c r="A32" s="191"/>
      <c r="B32" s="170" t="s">
        <v>83</v>
      </c>
      <c r="C32" s="170"/>
      <c r="D32" s="40">
        <v>0</v>
      </c>
      <c r="E32" s="115">
        <f>E11*D32</f>
        <v>0</v>
      </c>
      <c r="F32" s="115">
        <f>E32*2</f>
        <v>0</v>
      </c>
    </row>
    <row r="33" spans="1:6">
      <c r="A33" s="191"/>
      <c r="B33" s="170" t="s">
        <v>84</v>
      </c>
      <c r="C33" s="170"/>
      <c r="D33" s="40">
        <v>0</v>
      </c>
      <c r="E33" s="115">
        <f>E11*D33</f>
        <v>0</v>
      </c>
      <c r="F33" s="115">
        <f t="shared" ref="F33:F38" si="1">E33*2</f>
        <v>0</v>
      </c>
    </row>
    <row r="34" spans="1:6">
      <c r="A34" s="191"/>
      <c r="B34" s="170" t="s">
        <v>85</v>
      </c>
      <c r="C34" s="170"/>
      <c r="D34" s="40">
        <v>0</v>
      </c>
      <c r="E34" s="115">
        <f>E11*D34</f>
        <v>0</v>
      </c>
      <c r="F34" s="115">
        <f t="shared" si="1"/>
        <v>0</v>
      </c>
    </row>
    <row r="35" spans="1:6">
      <c r="A35" s="191"/>
      <c r="B35" s="170" t="s">
        <v>86</v>
      </c>
      <c r="C35" s="170"/>
      <c r="D35" s="40">
        <v>0</v>
      </c>
      <c r="E35" s="115">
        <f>E11*D35</f>
        <v>0</v>
      </c>
      <c r="F35" s="115">
        <f t="shared" si="1"/>
        <v>0</v>
      </c>
    </row>
    <row r="36" spans="1:6">
      <c r="A36" s="191"/>
      <c r="B36" s="170" t="s">
        <v>87</v>
      </c>
      <c r="C36" s="170"/>
      <c r="D36" s="40">
        <v>0</v>
      </c>
      <c r="E36" s="115">
        <f>E11*D36</f>
        <v>0</v>
      </c>
      <c r="F36" s="115">
        <f t="shared" si="1"/>
        <v>0</v>
      </c>
    </row>
    <row r="37" spans="1:6">
      <c r="A37" s="191"/>
      <c r="B37" s="170" t="s">
        <v>88</v>
      </c>
      <c r="C37" s="170"/>
      <c r="D37" s="40">
        <v>0</v>
      </c>
      <c r="E37" s="115">
        <f>E11*D37</f>
        <v>0</v>
      </c>
      <c r="F37" s="115">
        <f t="shared" si="1"/>
        <v>0</v>
      </c>
    </row>
    <row r="38" spans="1:6">
      <c r="A38" s="191"/>
      <c r="B38" s="187" t="s">
        <v>162</v>
      </c>
      <c r="C38" s="187"/>
      <c r="D38" s="118">
        <f>SUM(D30:D37)</f>
        <v>0</v>
      </c>
      <c r="E38" s="115">
        <f>SUM(E30:E37)</f>
        <v>0</v>
      </c>
      <c r="F38" s="115">
        <f t="shared" si="1"/>
        <v>0</v>
      </c>
    </row>
    <row r="39" spans="1:6">
      <c r="A39" s="188" t="s">
        <v>90</v>
      </c>
      <c r="B39" s="188"/>
      <c r="C39" s="188"/>
      <c r="D39" s="188"/>
      <c r="E39" s="188"/>
      <c r="F39" s="188"/>
    </row>
    <row r="40" spans="1:6">
      <c r="A40" s="191" t="s">
        <v>91</v>
      </c>
      <c r="B40" s="179" t="s">
        <v>163</v>
      </c>
      <c r="C40" s="179"/>
      <c r="D40" s="40">
        <v>0</v>
      </c>
      <c r="E40" s="115">
        <f>ROUND((E11*D40),2)</f>
        <v>0</v>
      </c>
      <c r="F40" s="115">
        <f>E40*2</f>
        <v>0</v>
      </c>
    </row>
    <row r="41" spans="1:6">
      <c r="A41" s="191"/>
      <c r="B41" s="180" t="s">
        <v>93</v>
      </c>
      <c r="C41" s="180"/>
      <c r="D41" s="43">
        <v>0</v>
      </c>
      <c r="E41" s="115">
        <f>ROUND((E11*D41),2)</f>
        <v>0</v>
      </c>
      <c r="F41" s="115">
        <f>E41*2</f>
        <v>0</v>
      </c>
    </row>
    <row r="42" spans="1:6">
      <c r="A42" s="191"/>
      <c r="B42" s="173" t="s">
        <v>94</v>
      </c>
      <c r="C42" s="174"/>
      <c r="D42" s="175"/>
      <c r="E42" s="127">
        <f>(E40+E41)*D38</f>
        <v>0</v>
      </c>
      <c r="F42" s="127">
        <f>E42*2</f>
        <v>0</v>
      </c>
    </row>
    <row r="43" spans="1:6">
      <c r="A43" s="191"/>
      <c r="B43" s="187" t="s">
        <v>95</v>
      </c>
      <c r="C43" s="189"/>
      <c r="D43" s="190"/>
      <c r="E43" s="128">
        <f>SUM(E40:E42)</f>
        <v>0</v>
      </c>
      <c r="F43" s="119">
        <f>E43*2</f>
        <v>0</v>
      </c>
    </row>
    <row r="44" spans="1:6">
      <c r="A44" s="188" t="s">
        <v>96</v>
      </c>
      <c r="B44" s="188"/>
      <c r="C44" s="188"/>
      <c r="D44" s="188"/>
      <c r="E44" s="188"/>
      <c r="F44" s="188"/>
    </row>
    <row r="45" spans="1:6">
      <c r="A45" s="191" t="s">
        <v>97</v>
      </c>
      <c r="B45" s="170" t="s">
        <v>98</v>
      </c>
      <c r="C45" s="170"/>
      <c r="D45" s="40">
        <v>0</v>
      </c>
      <c r="E45" s="115">
        <f>(((E11+E11/3)*(4/12))/12)*D45</f>
        <v>0</v>
      </c>
      <c r="F45" s="115">
        <f>E45*2</f>
        <v>0</v>
      </c>
    </row>
    <row r="46" spans="1:6">
      <c r="A46" s="191"/>
      <c r="B46" s="170" t="s">
        <v>99</v>
      </c>
      <c r="C46" s="171"/>
      <c r="D46" s="172"/>
      <c r="E46" s="115">
        <f>E45*D38</f>
        <v>0</v>
      </c>
      <c r="F46" s="115">
        <f>E46*2</f>
        <v>0</v>
      </c>
    </row>
    <row r="47" spans="1:6">
      <c r="A47" s="191"/>
      <c r="B47" s="173" t="s">
        <v>100</v>
      </c>
      <c r="C47" s="174"/>
      <c r="D47" s="175"/>
      <c r="E47" s="115">
        <f>(((E11+E11/12)*(4/12))*D45)*D38</f>
        <v>0</v>
      </c>
      <c r="F47" s="115">
        <f>E47*2</f>
        <v>0</v>
      </c>
    </row>
    <row r="48" spans="1:6">
      <c r="A48" s="191"/>
      <c r="B48" s="187" t="s">
        <v>101</v>
      </c>
      <c r="C48" s="189"/>
      <c r="D48" s="190"/>
      <c r="E48" s="128">
        <f>SUM(E45:E47)</f>
        <v>0</v>
      </c>
      <c r="F48" s="119">
        <f>E48*2</f>
        <v>0</v>
      </c>
    </row>
    <row r="49" spans="1:6">
      <c r="A49" s="188" t="s">
        <v>164</v>
      </c>
      <c r="B49" s="188"/>
      <c r="C49" s="188"/>
      <c r="D49" s="188"/>
      <c r="E49" s="188"/>
      <c r="F49" s="188"/>
    </row>
    <row r="50" spans="1:6" ht="36.75">
      <c r="A50" s="191" t="s">
        <v>103</v>
      </c>
      <c r="B50" s="133" t="s">
        <v>175</v>
      </c>
      <c r="C50" s="40">
        <v>0</v>
      </c>
      <c r="D50" s="134">
        <f>1/12</f>
        <v>8.3333333333333329E-2</v>
      </c>
      <c r="E50" s="139">
        <f>C50*D50*E11</f>
        <v>0</v>
      </c>
      <c r="F50" s="140">
        <f t="shared" ref="F50:F56" si="2">E50*2</f>
        <v>0</v>
      </c>
    </row>
    <row r="51" spans="1:6">
      <c r="A51" s="191"/>
      <c r="B51" s="170" t="s">
        <v>104</v>
      </c>
      <c r="C51" s="170"/>
      <c r="D51" s="170"/>
      <c r="E51" s="139">
        <f>E50*D35</f>
        <v>0</v>
      </c>
      <c r="F51" s="140">
        <f t="shared" si="2"/>
        <v>0</v>
      </c>
    </row>
    <row r="52" spans="1:6">
      <c r="A52" s="191"/>
      <c r="B52" s="170" t="s">
        <v>105</v>
      </c>
      <c r="C52" s="170"/>
      <c r="D52" s="170"/>
      <c r="E52" s="139">
        <f>(((E11*0.5)*D35)*C50)</f>
        <v>0</v>
      </c>
      <c r="F52" s="140">
        <f t="shared" si="2"/>
        <v>0</v>
      </c>
    </row>
    <row r="53" spans="1:6" ht="36.75">
      <c r="A53" s="191"/>
      <c r="B53" s="133" t="s">
        <v>191</v>
      </c>
      <c r="C53" s="40">
        <v>0</v>
      </c>
      <c r="D53" s="134">
        <f>1/30*7/12</f>
        <v>1.9444444444444445E-2</v>
      </c>
      <c r="E53" s="139">
        <f>C53*D53*E11</f>
        <v>0</v>
      </c>
      <c r="F53" s="140">
        <f t="shared" si="2"/>
        <v>0</v>
      </c>
    </row>
    <row r="54" spans="1:6">
      <c r="A54" s="191"/>
      <c r="B54" s="170" t="s">
        <v>106</v>
      </c>
      <c r="C54" s="170"/>
      <c r="D54" s="170"/>
      <c r="E54" s="139">
        <f>E53*D38</f>
        <v>0</v>
      </c>
      <c r="F54" s="140">
        <f t="shared" si="2"/>
        <v>0</v>
      </c>
    </row>
    <row r="55" spans="1:6">
      <c r="A55" s="191"/>
      <c r="B55" s="170" t="s">
        <v>107</v>
      </c>
      <c r="C55" s="170"/>
      <c r="D55" s="170"/>
      <c r="E55" s="141">
        <f>((E11*0.5)*D35)*C53</f>
        <v>0</v>
      </c>
      <c r="F55" s="142">
        <f t="shared" si="2"/>
        <v>0</v>
      </c>
    </row>
    <row r="56" spans="1:6">
      <c r="A56" s="191"/>
      <c r="B56" s="187" t="s">
        <v>108</v>
      </c>
      <c r="C56" s="189"/>
      <c r="D56" s="190"/>
      <c r="E56" s="128">
        <f>SUM(E50:E55)</f>
        <v>0</v>
      </c>
      <c r="F56" s="119">
        <f t="shared" si="2"/>
        <v>0</v>
      </c>
    </row>
    <row r="57" spans="1:6">
      <c r="A57" s="188" t="s">
        <v>109</v>
      </c>
      <c r="B57" s="188"/>
      <c r="C57" s="188"/>
      <c r="D57" s="188"/>
      <c r="E57" s="188"/>
      <c r="F57" s="188"/>
    </row>
    <row r="58" spans="1:6">
      <c r="A58" s="191" t="s">
        <v>110</v>
      </c>
      <c r="B58" s="179" t="s">
        <v>111</v>
      </c>
      <c r="C58" s="179"/>
      <c r="D58" s="40">
        <v>0</v>
      </c>
      <c r="E58" s="115">
        <f>ROUND((E11*D58),2)</f>
        <v>0</v>
      </c>
      <c r="F58" s="115">
        <f>E58*2</f>
        <v>0</v>
      </c>
    </row>
    <row r="59" spans="1:6">
      <c r="A59" s="191"/>
      <c r="B59" s="170" t="s">
        <v>132</v>
      </c>
      <c r="C59" s="170"/>
      <c r="D59" s="120">
        <v>0</v>
      </c>
      <c r="E59" s="115">
        <f>((E11/30)/12)*D59</f>
        <v>0</v>
      </c>
      <c r="F59" s="115">
        <f>E59*2</f>
        <v>0</v>
      </c>
    </row>
    <row r="60" spans="1:6">
      <c r="A60" s="191"/>
      <c r="B60" s="170" t="s">
        <v>112</v>
      </c>
      <c r="C60" s="170"/>
      <c r="D60" s="40">
        <v>0</v>
      </c>
      <c r="E60" s="115">
        <f>(((E11/30)/12)*5)*D60</f>
        <v>0</v>
      </c>
      <c r="F60" s="115">
        <f>E60*2</f>
        <v>0</v>
      </c>
    </row>
    <row r="61" spans="1:6">
      <c r="A61" s="191"/>
      <c r="B61" s="170" t="s">
        <v>113</v>
      </c>
      <c r="C61" s="170"/>
      <c r="D61" s="40">
        <v>0</v>
      </c>
      <c r="E61" s="115">
        <f>(((E11/30)/12)*15)*D61</f>
        <v>0</v>
      </c>
      <c r="F61" s="115">
        <f t="shared" ref="F61:F64" si="3">E61*2</f>
        <v>0</v>
      </c>
    </row>
    <row r="62" spans="1:6">
      <c r="A62" s="191"/>
      <c r="B62" s="179" t="s">
        <v>131</v>
      </c>
      <c r="C62" s="179"/>
      <c r="D62" s="120">
        <v>0</v>
      </c>
      <c r="E62" s="115">
        <f>((E11/30)/12)*D62</f>
        <v>0</v>
      </c>
      <c r="F62" s="115">
        <f t="shared" si="3"/>
        <v>0</v>
      </c>
    </row>
    <row r="63" spans="1:6">
      <c r="A63" s="191"/>
      <c r="B63" s="173" t="s">
        <v>114</v>
      </c>
      <c r="C63" s="174"/>
      <c r="D63" s="175"/>
      <c r="E63" s="115">
        <f>SUM(E58:E62)*D38</f>
        <v>0</v>
      </c>
      <c r="F63" s="115">
        <f t="shared" si="3"/>
        <v>0</v>
      </c>
    </row>
    <row r="64" spans="1:6">
      <c r="A64" s="191"/>
      <c r="B64" s="187" t="s">
        <v>115</v>
      </c>
      <c r="C64" s="189"/>
      <c r="D64" s="190"/>
      <c r="E64" s="119">
        <f>SUM(E58:E63)</f>
        <v>0</v>
      </c>
      <c r="F64" s="115">
        <f t="shared" si="3"/>
        <v>0</v>
      </c>
    </row>
    <row r="65" spans="1:6">
      <c r="A65" s="121"/>
      <c r="B65" s="199" t="s">
        <v>116</v>
      </c>
      <c r="C65" s="200"/>
      <c r="D65" s="201"/>
      <c r="E65" s="117">
        <f>(E38+E43+E48+E56+E64)</f>
        <v>0</v>
      </c>
      <c r="F65" s="117">
        <f>E65*2</f>
        <v>0</v>
      </c>
    </row>
    <row r="66" spans="1:6" ht="7.5" customHeight="1">
      <c r="A66" s="195"/>
      <c r="B66" s="195"/>
      <c r="C66" s="195"/>
      <c r="D66" s="195"/>
      <c r="E66" s="195"/>
      <c r="F66" s="195"/>
    </row>
    <row r="67" spans="1:6">
      <c r="A67" s="202" t="s">
        <v>117</v>
      </c>
      <c r="B67" s="202"/>
      <c r="C67" s="202"/>
      <c r="D67" s="202"/>
      <c r="E67" s="202"/>
      <c r="F67" s="202"/>
    </row>
    <row r="68" spans="1:6">
      <c r="A68" s="191" t="s">
        <v>118</v>
      </c>
      <c r="B68" s="203" t="s">
        <v>119</v>
      </c>
      <c r="C68" s="203"/>
      <c r="D68" s="40">
        <v>0</v>
      </c>
      <c r="E68" s="115">
        <f>(E11+E20+E26+E65)*D68</f>
        <v>0</v>
      </c>
      <c r="F68" s="115">
        <f>E68*2</f>
        <v>0</v>
      </c>
    </row>
    <row r="69" spans="1:6">
      <c r="A69" s="191"/>
      <c r="B69" s="203" t="s">
        <v>120</v>
      </c>
      <c r="C69" s="203"/>
      <c r="D69" s="40">
        <v>0</v>
      </c>
      <c r="E69" s="115">
        <f>E77*D69</f>
        <v>0</v>
      </c>
      <c r="F69" s="115">
        <f>E69*2</f>
        <v>0</v>
      </c>
    </row>
    <row r="70" spans="1:6">
      <c r="A70" s="191"/>
      <c r="B70" s="203" t="s">
        <v>121</v>
      </c>
      <c r="C70" s="203"/>
      <c r="D70" s="40">
        <v>0</v>
      </c>
      <c r="E70" s="115">
        <f>E77*D70</f>
        <v>0</v>
      </c>
      <c r="F70" s="115">
        <f>E70*2</f>
        <v>0</v>
      </c>
    </row>
    <row r="71" spans="1:6">
      <c r="A71" s="191"/>
      <c r="B71" s="203" t="s">
        <v>122</v>
      </c>
      <c r="C71" s="203"/>
      <c r="D71" s="40">
        <v>0</v>
      </c>
      <c r="E71" s="115">
        <f>E77*D71</f>
        <v>0</v>
      </c>
      <c r="F71" s="115">
        <f>E71*2</f>
        <v>0</v>
      </c>
    </row>
    <row r="72" spans="1:6" ht="15">
      <c r="A72" s="191"/>
      <c r="B72" s="203" t="s">
        <v>123</v>
      </c>
      <c r="C72" s="203"/>
      <c r="D72" s="40">
        <v>0</v>
      </c>
      <c r="E72" s="122">
        <f>IF(ISERR(D72*E77),0,D72*E77)</f>
        <v>0</v>
      </c>
      <c r="F72" s="122">
        <f>E72*2</f>
        <v>0</v>
      </c>
    </row>
    <row r="73" spans="1:6">
      <c r="A73" s="191"/>
      <c r="B73" s="206" t="s">
        <v>124</v>
      </c>
      <c r="C73" s="206"/>
      <c r="D73" s="47">
        <f>SUM(D69:D72)</f>
        <v>0</v>
      </c>
      <c r="E73" s="123"/>
      <c r="F73" s="123"/>
    </row>
    <row r="74" spans="1:6">
      <c r="A74" s="191"/>
      <c r="B74" s="210" t="s">
        <v>165</v>
      </c>
      <c r="C74" s="210"/>
      <c r="D74" s="40">
        <v>0</v>
      </c>
      <c r="E74" s="115">
        <f>(E11+E20+E26+E65+E68)*D74</f>
        <v>0</v>
      </c>
      <c r="F74" s="115">
        <f>E74*2</f>
        <v>0</v>
      </c>
    </row>
    <row r="75" spans="1:6">
      <c r="A75" s="191"/>
      <c r="B75" s="199" t="s">
        <v>126</v>
      </c>
      <c r="C75" s="200"/>
      <c r="D75" s="201"/>
      <c r="E75" s="117">
        <f>E68+E69+E70+E71+E72+E74</f>
        <v>0</v>
      </c>
      <c r="F75" s="117">
        <f>E75*2</f>
        <v>0</v>
      </c>
    </row>
    <row r="76" spans="1:6" ht="7.5" customHeight="1">
      <c r="A76" s="195"/>
      <c r="B76" s="195"/>
      <c r="C76" s="195"/>
      <c r="D76" s="195"/>
      <c r="E76" s="195"/>
      <c r="F76" s="195"/>
    </row>
    <row r="77" spans="1:6" ht="15.75">
      <c r="A77" s="207" t="s">
        <v>127</v>
      </c>
      <c r="B77" s="208"/>
      <c r="C77" s="208"/>
      <c r="D77" s="209"/>
      <c r="E77" s="124">
        <f>(E11+E20+E26+E65+E68+E74)/(1-(D73))</f>
        <v>0</v>
      </c>
      <c r="F77" s="124">
        <f>E77*2</f>
        <v>0</v>
      </c>
    </row>
    <row r="78" spans="1:6" ht="14.85" customHeight="1">
      <c r="A78" s="204" t="s">
        <v>168</v>
      </c>
      <c r="B78" s="204"/>
      <c r="C78" s="204"/>
      <c r="D78" s="204"/>
      <c r="E78" s="204"/>
      <c r="F78" s="204"/>
    </row>
    <row r="79" spans="1:6">
      <c r="A79" s="205" t="s">
        <v>166</v>
      </c>
      <c r="B79" s="205"/>
      <c r="C79" s="205"/>
      <c r="D79" s="205"/>
      <c r="E79" s="205"/>
      <c r="F79" s="205"/>
    </row>
    <row r="80" spans="1:6" ht="15" thickBot="1"/>
    <row r="81" spans="1:6" ht="15" thickBot="1">
      <c r="A81" s="34"/>
      <c r="B81" s="159" t="s">
        <v>139</v>
      </c>
      <c r="C81" s="160"/>
      <c r="D81" s="160"/>
      <c r="E81" s="160"/>
      <c r="F81" s="161"/>
    </row>
    <row r="82" spans="1:6" ht="15" thickBot="1">
      <c r="A82" s="34"/>
      <c r="B82" s="75" t="s">
        <v>141</v>
      </c>
      <c r="C82" s="76" t="s">
        <v>148</v>
      </c>
      <c r="D82" s="76" t="s">
        <v>143</v>
      </c>
      <c r="E82" s="76" t="s">
        <v>159</v>
      </c>
      <c r="F82" s="77" t="s">
        <v>160</v>
      </c>
    </row>
    <row r="83" spans="1:6" ht="15" thickBot="1">
      <c r="A83" s="34"/>
      <c r="B83" s="78" t="s">
        <v>140</v>
      </c>
      <c r="C83" s="89"/>
      <c r="D83" s="79">
        <v>8.3299999999999999E-2</v>
      </c>
      <c r="E83" s="104">
        <f>ROUND((E11*D83),2)</f>
        <v>0</v>
      </c>
      <c r="F83" s="104">
        <f t="shared" ref="F83:F89" si="4">E83*2</f>
        <v>0</v>
      </c>
    </row>
    <row r="84" spans="1:6" ht="15" thickBot="1">
      <c r="A84" s="34"/>
      <c r="B84" s="80" t="s">
        <v>142</v>
      </c>
      <c r="C84" s="90"/>
      <c r="D84" s="81">
        <v>0.121</v>
      </c>
      <c r="E84" s="105">
        <f>ROUND((E11*D84),2)</f>
        <v>0</v>
      </c>
      <c r="F84" s="105">
        <f t="shared" si="4"/>
        <v>0</v>
      </c>
    </row>
    <row r="85" spans="1:6" ht="26.25" thickBot="1">
      <c r="A85" s="34"/>
      <c r="B85" s="82" t="s">
        <v>147</v>
      </c>
      <c r="C85" s="89"/>
      <c r="D85" s="79">
        <v>0.05</v>
      </c>
      <c r="E85" s="104">
        <f>ROUND((E11*D85),2)</f>
        <v>0</v>
      </c>
      <c r="F85" s="104">
        <f t="shared" si="4"/>
        <v>0</v>
      </c>
    </row>
    <row r="86" spans="1:6" ht="15" thickBot="1">
      <c r="A86" s="34"/>
      <c r="B86" s="153" t="s">
        <v>144</v>
      </c>
      <c r="C86" s="83" t="s">
        <v>149</v>
      </c>
      <c r="D86" s="84">
        <v>7.3899999999999993E-2</v>
      </c>
      <c r="E86" s="106">
        <f>ROUND((IF(D36=1%,E11*D86,0)),2)</f>
        <v>0</v>
      </c>
      <c r="F86" s="104">
        <f t="shared" si="4"/>
        <v>0</v>
      </c>
    </row>
    <row r="87" spans="1:6" ht="15" thickBot="1">
      <c r="A87" s="34"/>
      <c r="B87" s="154"/>
      <c r="C87" s="85" t="s">
        <v>150</v>
      </c>
      <c r="D87" s="86">
        <v>7.5999999999999998E-2</v>
      </c>
      <c r="E87" s="107">
        <f>ROUND((IF(D36=2%,E11*D87,0)),2)</f>
        <v>0</v>
      </c>
      <c r="F87" s="105">
        <f t="shared" si="4"/>
        <v>0</v>
      </c>
    </row>
    <row r="88" spans="1:6" ht="15" thickBot="1">
      <c r="A88" s="34"/>
      <c r="B88" s="155"/>
      <c r="C88" s="87" t="s">
        <v>151</v>
      </c>
      <c r="D88" s="88">
        <v>7.8200000000000006E-2</v>
      </c>
      <c r="E88" s="108">
        <f>ROUND((IF(D36=3%,E11*D88,0)),2)</f>
        <v>0</v>
      </c>
      <c r="F88" s="104">
        <f t="shared" si="4"/>
        <v>0</v>
      </c>
    </row>
    <row r="89" spans="1:6" ht="15" thickBot="1">
      <c r="A89" s="34"/>
      <c r="B89" s="162" t="s">
        <v>145</v>
      </c>
      <c r="C89" s="163"/>
      <c r="D89" s="164"/>
      <c r="E89" s="129">
        <f>SUM(E83:E88)</f>
        <v>0</v>
      </c>
      <c r="F89" s="129">
        <f t="shared" si="4"/>
        <v>0</v>
      </c>
    </row>
    <row r="90" spans="1:6" ht="14.25" customHeight="1">
      <c r="A90" s="34"/>
      <c r="B90" s="156" t="s">
        <v>152</v>
      </c>
      <c r="C90" s="156"/>
      <c r="D90" s="156"/>
      <c r="E90" s="156"/>
      <c r="F90" s="156"/>
    </row>
    <row r="91" spans="1:6">
      <c r="A91" s="34"/>
      <c r="B91" s="157"/>
      <c r="C91" s="157"/>
      <c r="D91" s="157"/>
      <c r="E91" s="157"/>
      <c r="F91" s="157"/>
    </row>
    <row r="92" spans="1:6" ht="14.25" customHeight="1">
      <c r="A92" s="34"/>
      <c r="B92" s="158" t="s">
        <v>184</v>
      </c>
      <c r="C92" s="158"/>
      <c r="D92" s="158"/>
      <c r="E92" s="158"/>
      <c r="F92" s="158"/>
    </row>
    <row r="93" spans="1:6">
      <c r="A93" s="34"/>
      <c r="B93" s="158"/>
      <c r="C93" s="158"/>
      <c r="D93" s="158"/>
      <c r="E93" s="158"/>
      <c r="F93" s="158"/>
    </row>
  </sheetData>
  <mergeCells count="91">
    <mergeCell ref="B64:D64"/>
    <mergeCell ref="B65:D65"/>
    <mergeCell ref="A78:F78"/>
    <mergeCell ref="A79:F79"/>
    <mergeCell ref="B73:C73"/>
    <mergeCell ref="B75:D75"/>
    <mergeCell ref="A77:D77"/>
    <mergeCell ref="B74:C74"/>
    <mergeCell ref="A76:F76"/>
    <mergeCell ref="A66:F66"/>
    <mergeCell ref="A67:F67"/>
    <mergeCell ref="A68:A75"/>
    <mergeCell ref="B68:C68"/>
    <mergeCell ref="B69:C69"/>
    <mergeCell ref="B70:C70"/>
    <mergeCell ref="B71:C71"/>
    <mergeCell ref="B72:C72"/>
    <mergeCell ref="A28:F28"/>
    <mergeCell ref="A29:F29"/>
    <mergeCell ref="A30:A38"/>
    <mergeCell ref="B41:C41"/>
    <mergeCell ref="B43:D43"/>
    <mergeCell ref="B30:C30"/>
    <mergeCell ref="A39:F39"/>
    <mergeCell ref="A40:A43"/>
    <mergeCell ref="B40:C40"/>
    <mergeCell ref="B42:D42"/>
    <mergeCell ref="B31:C31"/>
    <mergeCell ref="B32:C32"/>
    <mergeCell ref="B33:C33"/>
    <mergeCell ref="B34:C34"/>
    <mergeCell ref="B35:C35"/>
    <mergeCell ref="B36:C36"/>
    <mergeCell ref="B26:D26"/>
    <mergeCell ref="A21:F21"/>
    <mergeCell ref="A22:F22"/>
    <mergeCell ref="A23:A26"/>
    <mergeCell ref="A27:F27"/>
    <mergeCell ref="A12:F12"/>
    <mergeCell ref="A13:F13"/>
    <mergeCell ref="B23:D23"/>
    <mergeCell ref="B24:D24"/>
    <mergeCell ref="B25:D25"/>
    <mergeCell ref="A14:A20"/>
    <mergeCell ref="B14:D14"/>
    <mergeCell ref="B15:D15"/>
    <mergeCell ref="B16:D16"/>
    <mergeCell ref="B17:D17"/>
    <mergeCell ref="B18:D18"/>
    <mergeCell ref="B19:D19"/>
    <mergeCell ref="B20:D20"/>
    <mergeCell ref="A6:D6"/>
    <mergeCell ref="A8:A11"/>
    <mergeCell ref="B8:D8"/>
    <mergeCell ref="B9:C9"/>
    <mergeCell ref="B10:D10"/>
    <mergeCell ref="B11:D11"/>
    <mergeCell ref="A7:F7"/>
    <mergeCell ref="B86:B88"/>
    <mergeCell ref="B89:D89"/>
    <mergeCell ref="B81:F81"/>
    <mergeCell ref="B90:F91"/>
    <mergeCell ref="B92:F93"/>
    <mergeCell ref="A2:F2"/>
    <mergeCell ref="A3:F3"/>
    <mergeCell ref="A4:F4"/>
    <mergeCell ref="A5:F5"/>
    <mergeCell ref="A1:F1"/>
    <mergeCell ref="B63:D63"/>
    <mergeCell ref="A44:F44"/>
    <mergeCell ref="B47:D47"/>
    <mergeCell ref="B48:D48"/>
    <mergeCell ref="A45:A48"/>
    <mergeCell ref="B45:C45"/>
    <mergeCell ref="B46:D46"/>
    <mergeCell ref="B52:D52"/>
    <mergeCell ref="B55:D55"/>
    <mergeCell ref="B56:D56"/>
    <mergeCell ref="A57:F57"/>
    <mergeCell ref="A58:A64"/>
    <mergeCell ref="B62:C62"/>
    <mergeCell ref="A49:F49"/>
    <mergeCell ref="A50:A56"/>
    <mergeCell ref="B58:C58"/>
    <mergeCell ref="B59:C59"/>
    <mergeCell ref="B60:C60"/>
    <mergeCell ref="B61:C61"/>
    <mergeCell ref="B37:C37"/>
    <mergeCell ref="B38:C38"/>
    <mergeCell ref="B51:D51"/>
    <mergeCell ref="B54:D54"/>
  </mergeCells>
  <printOptions horizontalCentered="1" verticalCentered="1"/>
  <pageMargins left="0.51181102362204722" right="0.51181102362204722" top="0.78740157480314965" bottom="0.78740157480314965"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4"/>
  <sheetViews>
    <sheetView topLeftCell="A58" workbookViewId="0">
      <selection activeCell="E87" sqref="E87"/>
    </sheetView>
  </sheetViews>
  <sheetFormatPr defaultColWidth="10.125" defaultRowHeight="14.25"/>
  <cols>
    <col min="1" max="1" width="15.75" bestFit="1" customWidth="1"/>
    <col min="2" max="2" width="66.375" customWidth="1"/>
    <col min="3" max="3" width="13.25" bestFit="1" customWidth="1"/>
    <col min="4" max="4" width="21.625" bestFit="1" customWidth="1"/>
    <col min="5" max="5" width="14.5" customWidth="1"/>
    <col min="6" max="6" width="16.875" customWidth="1"/>
    <col min="257" max="257" width="14.375" customWidth="1"/>
    <col min="258" max="258" width="66.375" customWidth="1"/>
    <col min="259" max="260" width="9.25" customWidth="1"/>
    <col min="261" max="261" width="14.5" customWidth="1"/>
    <col min="262" max="262" width="16.875" customWidth="1"/>
    <col min="513" max="513" width="14.375" customWidth="1"/>
    <col min="514" max="514" width="66.375" customWidth="1"/>
    <col min="515" max="516" width="9.25" customWidth="1"/>
    <col min="517" max="517" width="14.5" customWidth="1"/>
    <col min="518" max="518" width="16.875" customWidth="1"/>
    <col min="769" max="769" width="14.375" customWidth="1"/>
    <col min="770" max="770" width="66.375" customWidth="1"/>
    <col min="771" max="772" width="9.25" customWidth="1"/>
    <col min="773" max="773" width="14.5" customWidth="1"/>
    <col min="774" max="774" width="16.875" customWidth="1"/>
    <col min="1025" max="1025" width="14.375" customWidth="1"/>
    <col min="1026" max="1026" width="66.375" customWidth="1"/>
    <col min="1027" max="1028" width="9.25" customWidth="1"/>
    <col min="1029" max="1029" width="14.5" customWidth="1"/>
    <col min="1030" max="1030" width="16.875" customWidth="1"/>
    <col min="1281" max="1281" width="14.375" customWidth="1"/>
    <col min="1282" max="1282" width="66.375" customWidth="1"/>
    <col min="1283" max="1284" width="9.25" customWidth="1"/>
    <col min="1285" max="1285" width="14.5" customWidth="1"/>
    <col min="1286" max="1286" width="16.875" customWidth="1"/>
    <col min="1537" max="1537" width="14.375" customWidth="1"/>
    <col min="1538" max="1538" width="66.375" customWidth="1"/>
    <col min="1539" max="1540" width="9.25" customWidth="1"/>
    <col min="1541" max="1541" width="14.5" customWidth="1"/>
    <col min="1542" max="1542" width="16.875" customWidth="1"/>
    <col min="1793" max="1793" width="14.375" customWidth="1"/>
    <col min="1794" max="1794" width="66.375" customWidth="1"/>
    <col min="1795" max="1796" width="9.25" customWidth="1"/>
    <col min="1797" max="1797" width="14.5" customWidth="1"/>
    <col min="1798" max="1798" width="16.875" customWidth="1"/>
    <col min="2049" max="2049" width="14.375" customWidth="1"/>
    <col min="2050" max="2050" width="66.375" customWidth="1"/>
    <col min="2051" max="2052" width="9.25" customWidth="1"/>
    <col min="2053" max="2053" width="14.5" customWidth="1"/>
    <col min="2054" max="2054" width="16.875" customWidth="1"/>
    <col min="2305" max="2305" width="14.375" customWidth="1"/>
    <col min="2306" max="2306" width="66.375" customWidth="1"/>
    <col min="2307" max="2308" width="9.25" customWidth="1"/>
    <col min="2309" max="2309" width="14.5" customWidth="1"/>
    <col min="2310" max="2310" width="16.875" customWidth="1"/>
    <col min="2561" max="2561" width="14.375" customWidth="1"/>
    <col min="2562" max="2562" width="66.375" customWidth="1"/>
    <col min="2563" max="2564" width="9.25" customWidth="1"/>
    <col min="2565" max="2565" width="14.5" customWidth="1"/>
    <col min="2566" max="2566" width="16.875" customWidth="1"/>
    <col min="2817" max="2817" width="14.375" customWidth="1"/>
    <col min="2818" max="2818" width="66.375" customWidth="1"/>
    <col min="2819" max="2820" width="9.25" customWidth="1"/>
    <col min="2821" max="2821" width="14.5" customWidth="1"/>
    <col min="2822" max="2822" width="16.875" customWidth="1"/>
    <col min="3073" max="3073" width="14.375" customWidth="1"/>
    <col min="3074" max="3074" width="66.375" customWidth="1"/>
    <col min="3075" max="3076" width="9.25" customWidth="1"/>
    <col min="3077" max="3077" width="14.5" customWidth="1"/>
    <col min="3078" max="3078" width="16.875" customWidth="1"/>
    <col min="3329" max="3329" width="14.375" customWidth="1"/>
    <col min="3330" max="3330" width="66.375" customWidth="1"/>
    <col min="3331" max="3332" width="9.25" customWidth="1"/>
    <col min="3333" max="3333" width="14.5" customWidth="1"/>
    <col min="3334" max="3334" width="16.875" customWidth="1"/>
    <col min="3585" max="3585" width="14.375" customWidth="1"/>
    <col min="3586" max="3586" width="66.375" customWidth="1"/>
    <col min="3587" max="3588" width="9.25" customWidth="1"/>
    <col min="3589" max="3589" width="14.5" customWidth="1"/>
    <col min="3590" max="3590" width="16.875" customWidth="1"/>
    <col min="3841" max="3841" width="14.375" customWidth="1"/>
    <col min="3842" max="3842" width="66.375" customWidth="1"/>
    <col min="3843" max="3844" width="9.25" customWidth="1"/>
    <col min="3845" max="3845" width="14.5" customWidth="1"/>
    <col min="3846" max="3846" width="16.875" customWidth="1"/>
    <col min="4097" max="4097" width="14.375" customWidth="1"/>
    <col min="4098" max="4098" width="66.375" customWidth="1"/>
    <col min="4099" max="4100" width="9.25" customWidth="1"/>
    <col min="4101" max="4101" width="14.5" customWidth="1"/>
    <col min="4102" max="4102" width="16.875" customWidth="1"/>
    <col min="4353" max="4353" width="14.375" customWidth="1"/>
    <col min="4354" max="4354" width="66.375" customWidth="1"/>
    <col min="4355" max="4356" width="9.25" customWidth="1"/>
    <col min="4357" max="4357" width="14.5" customWidth="1"/>
    <col min="4358" max="4358" width="16.875" customWidth="1"/>
    <col min="4609" max="4609" width="14.375" customWidth="1"/>
    <col min="4610" max="4610" width="66.375" customWidth="1"/>
    <col min="4611" max="4612" width="9.25" customWidth="1"/>
    <col min="4613" max="4613" width="14.5" customWidth="1"/>
    <col min="4614" max="4614" width="16.875" customWidth="1"/>
    <col min="4865" max="4865" width="14.375" customWidth="1"/>
    <col min="4866" max="4866" width="66.375" customWidth="1"/>
    <col min="4867" max="4868" width="9.25" customWidth="1"/>
    <col min="4869" max="4869" width="14.5" customWidth="1"/>
    <col min="4870" max="4870" width="16.875" customWidth="1"/>
    <col min="5121" max="5121" width="14.375" customWidth="1"/>
    <col min="5122" max="5122" width="66.375" customWidth="1"/>
    <col min="5123" max="5124" width="9.25" customWidth="1"/>
    <col min="5125" max="5125" width="14.5" customWidth="1"/>
    <col min="5126" max="5126" width="16.875" customWidth="1"/>
    <col min="5377" max="5377" width="14.375" customWidth="1"/>
    <col min="5378" max="5378" width="66.375" customWidth="1"/>
    <col min="5379" max="5380" width="9.25" customWidth="1"/>
    <col min="5381" max="5381" width="14.5" customWidth="1"/>
    <col min="5382" max="5382" width="16.875" customWidth="1"/>
    <col min="5633" max="5633" width="14.375" customWidth="1"/>
    <col min="5634" max="5634" width="66.375" customWidth="1"/>
    <col min="5635" max="5636" width="9.25" customWidth="1"/>
    <col min="5637" max="5637" width="14.5" customWidth="1"/>
    <col min="5638" max="5638" width="16.875" customWidth="1"/>
    <col min="5889" max="5889" width="14.375" customWidth="1"/>
    <col min="5890" max="5890" width="66.375" customWidth="1"/>
    <col min="5891" max="5892" width="9.25" customWidth="1"/>
    <col min="5893" max="5893" width="14.5" customWidth="1"/>
    <col min="5894" max="5894" width="16.875" customWidth="1"/>
    <col min="6145" max="6145" width="14.375" customWidth="1"/>
    <col min="6146" max="6146" width="66.375" customWidth="1"/>
    <col min="6147" max="6148" width="9.25" customWidth="1"/>
    <col min="6149" max="6149" width="14.5" customWidth="1"/>
    <col min="6150" max="6150" width="16.875" customWidth="1"/>
    <col min="6401" max="6401" width="14.375" customWidth="1"/>
    <col min="6402" max="6402" width="66.375" customWidth="1"/>
    <col min="6403" max="6404" width="9.25" customWidth="1"/>
    <col min="6405" max="6405" width="14.5" customWidth="1"/>
    <col min="6406" max="6406" width="16.875" customWidth="1"/>
    <col min="6657" max="6657" width="14.375" customWidth="1"/>
    <col min="6658" max="6658" width="66.375" customWidth="1"/>
    <col min="6659" max="6660" width="9.25" customWidth="1"/>
    <col min="6661" max="6661" width="14.5" customWidth="1"/>
    <col min="6662" max="6662" width="16.875" customWidth="1"/>
    <col min="6913" max="6913" width="14.375" customWidth="1"/>
    <col min="6914" max="6914" width="66.375" customWidth="1"/>
    <col min="6915" max="6916" width="9.25" customWidth="1"/>
    <col min="6917" max="6917" width="14.5" customWidth="1"/>
    <col min="6918" max="6918" width="16.875" customWidth="1"/>
    <col min="7169" max="7169" width="14.375" customWidth="1"/>
    <col min="7170" max="7170" width="66.375" customWidth="1"/>
    <col min="7171" max="7172" width="9.25" customWidth="1"/>
    <col min="7173" max="7173" width="14.5" customWidth="1"/>
    <col min="7174" max="7174" width="16.875" customWidth="1"/>
    <col min="7425" max="7425" width="14.375" customWidth="1"/>
    <col min="7426" max="7426" width="66.375" customWidth="1"/>
    <col min="7427" max="7428" width="9.25" customWidth="1"/>
    <col min="7429" max="7429" width="14.5" customWidth="1"/>
    <col min="7430" max="7430" width="16.875" customWidth="1"/>
    <col min="7681" max="7681" width="14.375" customWidth="1"/>
    <col min="7682" max="7682" width="66.375" customWidth="1"/>
    <col min="7683" max="7684" width="9.25" customWidth="1"/>
    <col min="7685" max="7685" width="14.5" customWidth="1"/>
    <col min="7686" max="7686" width="16.875" customWidth="1"/>
    <col min="7937" max="7937" width="14.375" customWidth="1"/>
    <col min="7938" max="7938" width="66.375" customWidth="1"/>
    <col min="7939" max="7940" width="9.25" customWidth="1"/>
    <col min="7941" max="7941" width="14.5" customWidth="1"/>
    <col min="7942" max="7942" width="16.875" customWidth="1"/>
    <col min="8193" max="8193" width="14.375" customWidth="1"/>
    <col min="8194" max="8194" width="66.375" customWidth="1"/>
    <col min="8195" max="8196" width="9.25" customWidth="1"/>
    <col min="8197" max="8197" width="14.5" customWidth="1"/>
    <col min="8198" max="8198" width="16.875" customWidth="1"/>
    <col min="8449" max="8449" width="14.375" customWidth="1"/>
    <col min="8450" max="8450" width="66.375" customWidth="1"/>
    <col min="8451" max="8452" width="9.25" customWidth="1"/>
    <col min="8453" max="8453" width="14.5" customWidth="1"/>
    <col min="8454" max="8454" width="16.875" customWidth="1"/>
    <col min="8705" max="8705" width="14.375" customWidth="1"/>
    <col min="8706" max="8706" width="66.375" customWidth="1"/>
    <col min="8707" max="8708" width="9.25" customWidth="1"/>
    <col min="8709" max="8709" width="14.5" customWidth="1"/>
    <col min="8710" max="8710" width="16.875" customWidth="1"/>
    <col min="8961" max="8961" width="14.375" customWidth="1"/>
    <col min="8962" max="8962" width="66.375" customWidth="1"/>
    <col min="8963" max="8964" width="9.25" customWidth="1"/>
    <col min="8965" max="8965" width="14.5" customWidth="1"/>
    <col min="8966" max="8966" width="16.875" customWidth="1"/>
    <col min="9217" max="9217" width="14.375" customWidth="1"/>
    <col min="9218" max="9218" width="66.375" customWidth="1"/>
    <col min="9219" max="9220" width="9.25" customWidth="1"/>
    <col min="9221" max="9221" width="14.5" customWidth="1"/>
    <col min="9222" max="9222" width="16.875" customWidth="1"/>
    <col min="9473" max="9473" width="14.375" customWidth="1"/>
    <col min="9474" max="9474" width="66.375" customWidth="1"/>
    <col min="9475" max="9476" width="9.25" customWidth="1"/>
    <col min="9477" max="9477" width="14.5" customWidth="1"/>
    <col min="9478" max="9478" width="16.875" customWidth="1"/>
    <col min="9729" max="9729" width="14.375" customWidth="1"/>
    <col min="9730" max="9730" width="66.375" customWidth="1"/>
    <col min="9731" max="9732" width="9.25" customWidth="1"/>
    <col min="9733" max="9733" width="14.5" customWidth="1"/>
    <col min="9734" max="9734" width="16.875" customWidth="1"/>
    <col min="9985" max="9985" width="14.375" customWidth="1"/>
    <col min="9986" max="9986" width="66.375" customWidth="1"/>
    <col min="9987" max="9988" width="9.25" customWidth="1"/>
    <col min="9989" max="9989" width="14.5" customWidth="1"/>
    <col min="9990" max="9990" width="16.875" customWidth="1"/>
    <col min="10241" max="10241" width="14.375" customWidth="1"/>
    <col min="10242" max="10242" width="66.375" customWidth="1"/>
    <col min="10243" max="10244" width="9.25" customWidth="1"/>
    <col min="10245" max="10245" width="14.5" customWidth="1"/>
    <col min="10246" max="10246" width="16.875" customWidth="1"/>
    <col min="10497" max="10497" width="14.375" customWidth="1"/>
    <col min="10498" max="10498" width="66.375" customWidth="1"/>
    <col min="10499" max="10500" width="9.25" customWidth="1"/>
    <col min="10501" max="10501" width="14.5" customWidth="1"/>
    <col min="10502" max="10502" width="16.875" customWidth="1"/>
    <col min="10753" max="10753" width="14.375" customWidth="1"/>
    <col min="10754" max="10754" width="66.375" customWidth="1"/>
    <col min="10755" max="10756" width="9.25" customWidth="1"/>
    <col min="10757" max="10757" width="14.5" customWidth="1"/>
    <col min="10758" max="10758" width="16.875" customWidth="1"/>
    <col min="11009" max="11009" width="14.375" customWidth="1"/>
    <col min="11010" max="11010" width="66.375" customWidth="1"/>
    <col min="11011" max="11012" width="9.25" customWidth="1"/>
    <col min="11013" max="11013" width="14.5" customWidth="1"/>
    <col min="11014" max="11014" width="16.875" customWidth="1"/>
    <col min="11265" max="11265" width="14.375" customWidth="1"/>
    <col min="11266" max="11266" width="66.375" customWidth="1"/>
    <col min="11267" max="11268" width="9.25" customWidth="1"/>
    <col min="11269" max="11269" width="14.5" customWidth="1"/>
    <col min="11270" max="11270" width="16.875" customWidth="1"/>
    <col min="11521" max="11521" width="14.375" customWidth="1"/>
    <col min="11522" max="11522" width="66.375" customWidth="1"/>
    <col min="11523" max="11524" width="9.25" customWidth="1"/>
    <col min="11525" max="11525" width="14.5" customWidth="1"/>
    <col min="11526" max="11526" width="16.875" customWidth="1"/>
    <col min="11777" max="11777" width="14.375" customWidth="1"/>
    <col min="11778" max="11778" width="66.375" customWidth="1"/>
    <col min="11779" max="11780" width="9.25" customWidth="1"/>
    <col min="11781" max="11781" width="14.5" customWidth="1"/>
    <col min="11782" max="11782" width="16.875" customWidth="1"/>
    <col min="12033" max="12033" width="14.375" customWidth="1"/>
    <col min="12034" max="12034" width="66.375" customWidth="1"/>
    <col min="12035" max="12036" width="9.25" customWidth="1"/>
    <col min="12037" max="12037" width="14.5" customWidth="1"/>
    <col min="12038" max="12038" width="16.875" customWidth="1"/>
    <col min="12289" max="12289" width="14.375" customWidth="1"/>
    <col min="12290" max="12290" width="66.375" customWidth="1"/>
    <col min="12291" max="12292" width="9.25" customWidth="1"/>
    <col min="12293" max="12293" width="14.5" customWidth="1"/>
    <col min="12294" max="12294" width="16.875" customWidth="1"/>
    <col min="12545" max="12545" width="14.375" customWidth="1"/>
    <col min="12546" max="12546" width="66.375" customWidth="1"/>
    <col min="12547" max="12548" width="9.25" customWidth="1"/>
    <col min="12549" max="12549" width="14.5" customWidth="1"/>
    <col min="12550" max="12550" width="16.875" customWidth="1"/>
    <col min="12801" max="12801" width="14.375" customWidth="1"/>
    <col min="12802" max="12802" width="66.375" customWidth="1"/>
    <col min="12803" max="12804" width="9.25" customWidth="1"/>
    <col min="12805" max="12805" width="14.5" customWidth="1"/>
    <col min="12806" max="12806" width="16.875" customWidth="1"/>
    <col min="13057" max="13057" width="14.375" customWidth="1"/>
    <col min="13058" max="13058" width="66.375" customWidth="1"/>
    <col min="13059" max="13060" width="9.25" customWidth="1"/>
    <col min="13061" max="13061" width="14.5" customWidth="1"/>
    <col min="13062" max="13062" width="16.875" customWidth="1"/>
    <col min="13313" max="13313" width="14.375" customWidth="1"/>
    <col min="13314" max="13314" width="66.375" customWidth="1"/>
    <col min="13315" max="13316" width="9.25" customWidth="1"/>
    <col min="13317" max="13317" width="14.5" customWidth="1"/>
    <col min="13318" max="13318" width="16.875" customWidth="1"/>
    <col min="13569" max="13569" width="14.375" customWidth="1"/>
    <col min="13570" max="13570" width="66.375" customWidth="1"/>
    <col min="13571" max="13572" width="9.25" customWidth="1"/>
    <col min="13573" max="13573" width="14.5" customWidth="1"/>
    <col min="13574" max="13574" width="16.875" customWidth="1"/>
    <col min="13825" max="13825" width="14.375" customWidth="1"/>
    <col min="13826" max="13826" width="66.375" customWidth="1"/>
    <col min="13827" max="13828" width="9.25" customWidth="1"/>
    <col min="13829" max="13829" width="14.5" customWidth="1"/>
    <col min="13830" max="13830" width="16.875" customWidth="1"/>
    <col min="14081" max="14081" width="14.375" customWidth="1"/>
    <col min="14082" max="14082" width="66.375" customWidth="1"/>
    <col min="14083" max="14084" width="9.25" customWidth="1"/>
    <col min="14085" max="14085" width="14.5" customWidth="1"/>
    <col min="14086" max="14086" width="16.875" customWidth="1"/>
    <col min="14337" max="14337" width="14.375" customWidth="1"/>
    <col min="14338" max="14338" width="66.375" customWidth="1"/>
    <col min="14339" max="14340" width="9.25" customWidth="1"/>
    <col min="14341" max="14341" width="14.5" customWidth="1"/>
    <col min="14342" max="14342" width="16.875" customWidth="1"/>
    <col min="14593" max="14593" width="14.375" customWidth="1"/>
    <col min="14594" max="14594" width="66.375" customWidth="1"/>
    <col min="14595" max="14596" width="9.25" customWidth="1"/>
    <col min="14597" max="14597" width="14.5" customWidth="1"/>
    <col min="14598" max="14598" width="16.875" customWidth="1"/>
    <col min="14849" max="14849" width="14.375" customWidth="1"/>
    <col min="14850" max="14850" width="66.375" customWidth="1"/>
    <col min="14851" max="14852" width="9.25" customWidth="1"/>
    <col min="14853" max="14853" width="14.5" customWidth="1"/>
    <col min="14854" max="14854" width="16.875" customWidth="1"/>
    <col min="15105" max="15105" width="14.375" customWidth="1"/>
    <col min="15106" max="15106" width="66.375" customWidth="1"/>
    <col min="15107" max="15108" width="9.25" customWidth="1"/>
    <col min="15109" max="15109" width="14.5" customWidth="1"/>
    <col min="15110" max="15110" width="16.875" customWidth="1"/>
    <col min="15361" max="15361" width="14.375" customWidth="1"/>
    <col min="15362" max="15362" width="66.375" customWidth="1"/>
    <col min="15363" max="15364" width="9.25" customWidth="1"/>
    <col min="15365" max="15365" width="14.5" customWidth="1"/>
    <col min="15366" max="15366" width="16.875" customWidth="1"/>
    <col min="15617" max="15617" width="14.375" customWidth="1"/>
    <col min="15618" max="15618" width="66.375" customWidth="1"/>
    <col min="15619" max="15620" width="9.25" customWidth="1"/>
    <col min="15621" max="15621" width="14.5" customWidth="1"/>
    <col min="15622" max="15622" width="16.875" customWidth="1"/>
    <col min="15873" max="15873" width="14.375" customWidth="1"/>
    <col min="15874" max="15874" width="66.375" customWidth="1"/>
    <col min="15875" max="15876" width="9.25" customWidth="1"/>
    <col min="15877" max="15877" width="14.5" customWidth="1"/>
    <col min="15878" max="15878" width="16.875" customWidth="1"/>
    <col min="16129" max="16129" width="14.375" customWidth="1"/>
    <col min="16130" max="16130" width="66.375" customWidth="1"/>
    <col min="16131" max="16132" width="9.25" customWidth="1"/>
    <col min="16133" max="16133" width="14.5" customWidth="1"/>
    <col min="16134" max="16134" width="16.875" customWidth="1"/>
  </cols>
  <sheetData>
    <row r="1" spans="1:6" ht="98.25" customHeight="1" thickTop="1" thickBot="1">
      <c r="A1" s="196"/>
      <c r="B1" s="197"/>
      <c r="C1" s="197"/>
      <c r="D1" s="197"/>
      <c r="E1" s="197"/>
      <c r="F1" s="198"/>
    </row>
    <row r="2" spans="1:6" ht="7.5" customHeight="1" thickTop="1">
      <c r="A2" s="192"/>
      <c r="B2" s="192"/>
      <c r="C2" s="192"/>
      <c r="D2" s="192"/>
      <c r="E2" s="192"/>
      <c r="F2" s="192"/>
    </row>
    <row r="3" spans="1:6" ht="15.75">
      <c r="A3" s="193" t="s">
        <v>65</v>
      </c>
      <c r="B3" s="193"/>
      <c r="C3" s="193"/>
      <c r="D3" s="193"/>
      <c r="E3" s="193"/>
      <c r="F3" s="193"/>
    </row>
    <row r="4" spans="1:6" ht="15">
      <c r="A4" s="194" t="s">
        <v>167</v>
      </c>
      <c r="B4" s="194"/>
      <c r="C4" s="194"/>
      <c r="D4" s="194"/>
      <c r="E4" s="194"/>
      <c r="F4" s="194"/>
    </row>
    <row r="5" spans="1:6" ht="7.5" customHeight="1">
      <c r="A5" s="195"/>
      <c r="B5" s="195"/>
      <c r="C5" s="195"/>
      <c r="D5" s="195"/>
      <c r="E5" s="195"/>
      <c r="F5" s="195"/>
    </row>
    <row r="6" spans="1:6" ht="14.1" customHeight="1">
      <c r="A6" s="195"/>
      <c r="B6" s="195"/>
      <c r="C6" s="195"/>
      <c r="D6" s="195"/>
      <c r="E6" s="113" t="s">
        <v>159</v>
      </c>
      <c r="F6" s="113" t="s">
        <v>160</v>
      </c>
    </row>
    <row r="7" spans="1:6" ht="14.1" customHeight="1">
      <c r="A7" s="202" t="s">
        <v>67</v>
      </c>
      <c r="B7" s="202"/>
      <c r="C7" s="202"/>
      <c r="D7" s="202"/>
      <c r="E7" s="202"/>
      <c r="F7" s="202"/>
    </row>
    <row r="8" spans="1:6">
      <c r="A8" s="191" t="s">
        <v>68</v>
      </c>
      <c r="B8" s="170" t="s">
        <v>161</v>
      </c>
      <c r="C8" s="170"/>
      <c r="D8" s="170"/>
      <c r="E8" s="114">
        <v>0</v>
      </c>
      <c r="F8" s="115">
        <f>E8*2</f>
        <v>0</v>
      </c>
    </row>
    <row r="9" spans="1:6" ht="14.85" customHeight="1">
      <c r="A9" s="191"/>
      <c r="B9" s="170" t="s">
        <v>179</v>
      </c>
      <c r="C9" s="172"/>
      <c r="D9" s="135">
        <v>0.4</v>
      </c>
      <c r="E9" s="116">
        <v>0</v>
      </c>
      <c r="F9" s="115">
        <f>E9*2</f>
        <v>0</v>
      </c>
    </row>
    <row r="10" spans="1:6" ht="14.85" customHeight="1">
      <c r="A10" s="191"/>
      <c r="B10" s="170" t="s">
        <v>176</v>
      </c>
      <c r="C10" s="170"/>
      <c r="D10" s="170"/>
      <c r="E10" s="136">
        <f>((E8/220)*0.25)*(15*8)</f>
        <v>0</v>
      </c>
      <c r="F10" s="115">
        <f>E10*2</f>
        <v>0</v>
      </c>
    </row>
    <row r="11" spans="1:6" ht="14.85" customHeight="1">
      <c r="A11" s="191"/>
      <c r="B11" s="170" t="s">
        <v>69</v>
      </c>
      <c r="C11" s="170"/>
      <c r="D11" s="170"/>
      <c r="E11" s="114">
        <v>0</v>
      </c>
      <c r="F11" s="115">
        <f>E11*2</f>
        <v>0</v>
      </c>
    </row>
    <row r="12" spans="1:6">
      <c r="A12" s="191"/>
      <c r="B12" s="199" t="s">
        <v>70</v>
      </c>
      <c r="C12" s="200"/>
      <c r="D12" s="201"/>
      <c r="E12" s="125">
        <f>SUM(E8:E11)</f>
        <v>0</v>
      </c>
      <c r="F12" s="117">
        <f>E12*2</f>
        <v>0</v>
      </c>
    </row>
    <row r="13" spans="1:6" ht="7.5" customHeight="1">
      <c r="A13" s="195"/>
      <c r="B13" s="195"/>
      <c r="C13" s="195"/>
      <c r="D13" s="195"/>
      <c r="E13" s="195"/>
      <c r="F13" s="195"/>
    </row>
    <row r="14" spans="1:6">
      <c r="A14" s="202" t="s">
        <v>71</v>
      </c>
      <c r="B14" s="202"/>
      <c r="C14" s="202"/>
      <c r="D14" s="202"/>
      <c r="E14" s="202"/>
      <c r="F14" s="202"/>
    </row>
    <row r="15" spans="1:6" ht="15">
      <c r="A15" s="191" t="s">
        <v>72</v>
      </c>
      <c r="B15" s="170" t="s">
        <v>177</v>
      </c>
      <c r="C15" s="170"/>
      <c r="D15" s="170"/>
      <c r="E15" s="116">
        <v>0</v>
      </c>
      <c r="F15" s="115">
        <f t="shared" ref="F15:F20" si="0">E15*2</f>
        <v>0</v>
      </c>
    </row>
    <row r="16" spans="1:6" ht="15">
      <c r="A16" s="191"/>
      <c r="B16" s="170" t="s">
        <v>178</v>
      </c>
      <c r="C16" s="170"/>
      <c r="D16" s="170"/>
      <c r="E16" s="116">
        <v>0</v>
      </c>
      <c r="F16" s="115">
        <f t="shared" si="0"/>
        <v>0</v>
      </c>
    </row>
    <row r="17" spans="1:6" ht="15">
      <c r="A17" s="191"/>
      <c r="B17" s="170" t="s">
        <v>183</v>
      </c>
      <c r="C17" s="170"/>
      <c r="D17" s="170"/>
      <c r="E17" s="116">
        <v>0</v>
      </c>
      <c r="F17" s="115">
        <f t="shared" si="0"/>
        <v>0</v>
      </c>
    </row>
    <row r="18" spans="1:6" ht="15">
      <c r="A18" s="191"/>
      <c r="B18" s="170" t="s">
        <v>180</v>
      </c>
      <c r="C18" s="170"/>
      <c r="D18" s="170"/>
      <c r="E18" s="116">
        <v>0</v>
      </c>
      <c r="F18" s="115">
        <f t="shared" si="0"/>
        <v>0</v>
      </c>
    </row>
    <row r="19" spans="1:6" ht="15">
      <c r="A19" s="191"/>
      <c r="B19" s="170" t="s">
        <v>181</v>
      </c>
      <c r="C19" s="170"/>
      <c r="D19" s="170"/>
      <c r="E19" s="116">
        <v>0</v>
      </c>
      <c r="F19" s="115">
        <f t="shared" si="0"/>
        <v>0</v>
      </c>
    </row>
    <row r="20" spans="1:6" ht="15">
      <c r="A20" s="191"/>
      <c r="B20" s="170" t="s">
        <v>182</v>
      </c>
      <c r="C20" s="170"/>
      <c r="D20" s="170"/>
      <c r="E20" s="116">
        <v>0</v>
      </c>
      <c r="F20" s="115">
        <f t="shared" si="0"/>
        <v>0</v>
      </c>
    </row>
    <row r="21" spans="1:6">
      <c r="A21" s="191"/>
      <c r="B21" s="199" t="s">
        <v>73</v>
      </c>
      <c r="C21" s="200"/>
      <c r="D21" s="201"/>
      <c r="E21" s="125">
        <f>SUM(E15:E20)</f>
        <v>0</v>
      </c>
      <c r="F21" s="117">
        <f>E21*2</f>
        <v>0</v>
      </c>
    </row>
    <row r="22" spans="1:6" ht="7.5" customHeight="1">
      <c r="A22" s="195"/>
      <c r="B22" s="195"/>
      <c r="C22" s="195"/>
      <c r="D22" s="195"/>
      <c r="E22" s="195"/>
      <c r="F22" s="195"/>
    </row>
    <row r="23" spans="1:6">
      <c r="A23" s="202" t="s">
        <v>74</v>
      </c>
      <c r="B23" s="202"/>
      <c r="C23" s="202"/>
      <c r="D23" s="202"/>
      <c r="E23" s="202"/>
      <c r="F23" s="202"/>
    </row>
    <row r="24" spans="1:6">
      <c r="A24" s="191" t="s">
        <v>75</v>
      </c>
      <c r="B24" s="170" t="s">
        <v>129</v>
      </c>
      <c r="C24" s="170"/>
      <c r="D24" s="170"/>
      <c r="E24" s="116">
        <v>0</v>
      </c>
      <c r="F24" s="115">
        <f>E24*2</f>
        <v>0</v>
      </c>
    </row>
    <row r="25" spans="1:6">
      <c r="A25" s="191"/>
      <c r="B25" s="170" t="s">
        <v>76</v>
      </c>
      <c r="C25" s="171"/>
      <c r="D25" s="172"/>
      <c r="E25" s="116">
        <v>0</v>
      </c>
      <c r="F25" s="126">
        <f>E25*2</f>
        <v>0</v>
      </c>
    </row>
    <row r="26" spans="1:6">
      <c r="A26" s="191"/>
      <c r="B26" s="173" t="s">
        <v>69</v>
      </c>
      <c r="C26" s="174"/>
      <c r="D26" s="175"/>
      <c r="E26" s="116">
        <v>0</v>
      </c>
      <c r="F26" s="126">
        <f>E26*2</f>
        <v>0</v>
      </c>
    </row>
    <row r="27" spans="1:6">
      <c r="A27" s="191"/>
      <c r="B27" s="199" t="s">
        <v>77</v>
      </c>
      <c r="C27" s="200"/>
      <c r="D27" s="201"/>
      <c r="E27" s="125">
        <f>SUM(E24:E26)</f>
        <v>0</v>
      </c>
      <c r="F27" s="117">
        <f>E27*2</f>
        <v>0</v>
      </c>
    </row>
    <row r="28" spans="1:6" ht="7.5" customHeight="1">
      <c r="A28" s="195"/>
      <c r="B28" s="195"/>
      <c r="C28" s="195"/>
      <c r="D28" s="195"/>
      <c r="E28" s="195"/>
      <c r="F28" s="195"/>
    </row>
    <row r="29" spans="1:6">
      <c r="A29" s="202" t="s">
        <v>78</v>
      </c>
      <c r="B29" s="202"/>
      <c r="C29" s="202"/>
      <c r="D29" s="202"/>
      <c r="E29" s="202"/>
      <c r="F29" s="202"/>
    </row>
    <row r="30" spans="1:6">
      <c r="A30" s="188" t="s">
        <v>79</v>
      </c>
      <c r="B30" s="188"/>
      <c r="C30" s="188"/>
      <c r="D30" s="188"/>
      <c r="E30" s="188"/>
      <c r="F30" s="188"/>
    </row>
    <row r="31" spans="1:6">
      <c r="A31" s="191" t="s">
        <v>80</v>
      </c>
      <c r="B31" s="170" t="s">
        <v>81</v>
      </c>
      <c r="C31" s="170"/>
      <c r="D31" s="40">
        <v>0</v>
      </c>
      <c r="E31" s="115">
        <f>E12*D31</f>
        <v>0</v>
      </c>
      <c r="F31" s="115">
        <f>E31*2</f>
        <v>0</v>
      </c>
    </row>
    <row r="32" spans="1:6">
      <c r="A32" s="191"/>
      <c r="B32" s="170" t="s">
        <v>82</v>
      </c>
      <c r="C32" s="170"/>
      <c r="D32" s="40">
        <v>0</v>
      </c>
      <c r="E32" s="115">
        <f>E12*D32</f>
        <v>0</v>
      </c>
      <c r="F32" s="115">
        <f>E32*2</f>
        <v>0</v>
      </c>
    </row>
    <row r="33" spans="1:6">
      <c r="A33" s="191"/>
      <c r="B33" s="170" t="s">
        <v>83</v>
      </c>
      <c r="C33" s="170"/>
      <c r="D33" s="40">
        <v>0</v>
      </c>
      <c r="E33" s="115">
        <f>E12*D33</f>
        <v>0</v>
      </c>
      <c r="F33" s="115">
        <f>E33*2</f>
        <v>0</v>
      </c>
    </row>
    <row r="34" spans="1:6">
      <c r="A34" s="191"/>
      <c r="B34" s="170" t="s">
        <v>84</v>
      </c>
      <c r="C34" s="170"/>
      <c r="D34" s="40">
        <v>0</v>
      </c>
      <c r="E34" s="115">
        <f>E12*D34</f>
        <v>0</v>
      </c>
      <c r="F34" s="115">
        <f t="shared" ref="F34:F39" si="1">E34*2</f>
        <v>0</v>
      </c>
    </row>
    <row r="35" spans="1:6">
      <c r="A35" s="191"/>
      <c r="B35" s="170" t="s">
        <v>85</v>
      </c>
      <c r="C35" s="170"/>
      <c r="D35" s="40">
        <v>0</v>
      </c>
      <c r="E35" s="115">
        <f>E12*D35</f>
        <v>0</v>
      </c>
      <c r="F35" s="115">
        <f t="shared" si="1"/>
        <v>0</v>
      </c>
    </row>
    <row r="36" spans="1:6">
      <c r="A36" s="191"/>
      <c r="B36" s="170" t="s">
        <v>86</v>
      </c>
      <c r="C36" s="170"/>
      <c r="D36" s="40">
        <v>0</v>
      </c>
      <c r="E36" s="115">
        <f>E12*D36</f>
        <v>0</v>
      </c>
      <c r="F36" s="115">
        <f t="shared" si="1"/>
        <v>0</v>
      </c>
    </row>
    <row r="37" spans="1:6">
      <c r="A37" s="191"/>
      <c r="B37" s="170" t="s">
        <v>87</v>
      </c>
      <c r="C37" s="170"/>
      <c r="D37" s="40">
        <v>0</v>
      </c>
      <c r="E37" s="115">
        <f>E12*D37</f>
        <v>0</v>
      </c>
      <c r="F37" s="115">
        <f t="shared" si="1"/>
        <v>0</v>
      </c>
    </row>
    <row r="38" spans="1:6">
      <c r="A38" s="191"/>
      <c r="B38" s="170" t="s">
        <v>88</v>
      </c>
      <c r="C38" s="170"/>
      <c r="D38" s="40">
        <v>0</v>
      </c>
      <c r="E38" s="115">
        <f>E12*D38</f>
        <v>0</v>
      </c>
      <c r="F38" s="115">
        <f t="shared" si="1"/>
        <v>0</v>
      </c>
    </row>
    <row r="39" spans="1:6">
      <c r="A39" s="191"/>
      <c r="B39" s="187" t="s">
        <v>162</v>
      </c>
      <c r="C39" s="187"/>
      <c r="D39" s="118">
        <f>SUM(D31:D38)</f>
        <v>0</v>
      </c>
      <c r="E39" s="115">
        <f>SUM(E31:E38)</f>
        <v>0</v>
      </c>
      <c r="F39" s="115">
        <f t="shared" si="1"/>
        <v>0</v>
      </c>
    </row>
    <row r="40" spans="1:6">
      <c r="A40" s="188" t="s">
        <v>90</v>
      </c>
      <c r="B40" s="188"/>
      <c r="C40" s="188"/>
      <c r="D40" s="188"/>
      <c r="E40" s="188"/>
      <c r="F40" s="188"/>
    </row>
    <row r="41" spans="1:6">
      <c r="A41" s="191" t="s">
        <v>91</v>
      </c>
      <c r="B41" s="179" t="s">
        <v>163</v>
      </c>
      <c r="C41" s="179"/>
      <c r="D41" s="40">
        <v>0</v>
      </c>
      <c r="E41" s="115">
        <f>ROUND((E12*D41),2)</f>
        <v>0</v>
      </c>
      <c r="F41" s="115">
        <f>E41*2</f>
        <v>0</v>
      </c>
    </row>
    <row r="42" spans="1:6">
      <c r="A42" s="191"/>
      <c r="B42" s="180" t="s">
        <v>93</v>
      </c>
      <c r="C42" s="180"/>
      <c r="D42" s="43">
        <v>0</v>
      </c>
      <c r="E42" s="115">
        <f>ROUND((E12*D42),2)</f>
        <v>0</v>
      </c>
      <c r="F42" s="115">
        <f>E42*2</f>
        <v>0</v>
      </c>
    </row>
    <row r="43" spans="1:6">
      <c r="A43" s="191"/>
      <c r="B43" s="173" t="s">
        <v>94</v>
      </c>
      <c r="C43" s="174"/>
      <c r="D43" s="175"/>
      <c r="E43" s="127">
        <f>(E41+E42)*D39</f>
        <v>0</v>
      </c>
      <c r="F43" s="127">
        <f>E43*2</f>
        <v>0</v>
      </c>
    </row>
    <row r="44" spans="1:6">
      <c r="A44" s="191"/>
      <c r="B44" s="187" t="s">
        <v>95</v>
      </c>
      <c r="C44" s="189"/>
      <c r="D44" s="190"/>
      <c r="E44" s="128">
        <f>SUM(E41:E43)</f>
        <v>0</v>
      </c>
      <c r="F44" s="119">
        <f>E44*2</f>
        <v>0</v>
      </c>
    </row>
    <row r="45" spans="1:6">
      <c r="A45" s="188" t="s">
        <v>96</v>
      </c>
      <c r="B45" s="188"/>
      <c r="C45" s="188"/>
      <c r="D45" s="188"/>
      <c r="E45" s="188"/>
      <c r="F45" s="188"/>
    </row>
    <row r="46" spans="1:6">
      <c r="A46" s="191" t="s">
        <v>97</v>
      </c>
      <c r="B46" s="170" t="s">
        <v>98</v>
      </c>
      <c r="C46" s="170"/>
      <c r="D46" s="40">
        <v>0</v>
      </c>
      <c r="E46" s="115">
        <f>(((E12+E12/3)*(4/12))/12)*D46</f>
        <v>0</v>
      </c>
      <c r="F46" s="115">
        <f>E46*2</f>
        <v>0</v>
      </c>
    </row>
    <row r="47" spans="1:6">
      <c r="A47" s="191"/>
      <c r="B47" s="170" t="s">
        <v>99</v>
      </c>
      <c r="C47" s="171"/>
      <c r="D47" s="172"/>
      <c r="E47" s="115">
        <f>E46*D39</f>
        <v>0</v>
      </c>
      <c r="F47" s="115">
        <f>E47*2</f>
        <v>0</v>
      </c>
    </row>
    <row r="48" spans="1:6">
      <c r="A48" s="191"/>
      <c r="B48" s="173" t="s">
        <v>100</v>
      </c>
      <c r="C48" s="174"/>
      <c r="D48" s="175"/>
      <c r="E48" s="115">
        <f>(((E12+E12/12)*(4/12))*D46)*D39</f>
        <v>0</v>
      </c>
      <c r="F48" s="115">
        <f>E48*2</f>
        <v>0</v>
      </c>
    </row>
    <row r="49" spans="1:6">
      <c r="A49" s="191"/>
      <c r="B49" s="187" t="s">
        <v>101</v>
      </c>
      <c r="C49" s="189"/>
      <c r="D49" s="190"/>
      <c r="E49" s="128">
        <f>SUM(E46:E48)</f>
        <v>0</v>
      </c>
      <c r="F49" s="119">
        <f>E49*2</f>
        <v>0</v>
      </c>
    </row>
    <row r="50" spans="1:6">
      <c r="A50" s="188" t="s">
        <v>164</v>
      </c>
      <c r="B50" s="188"/>
      <c r="C50" s="188"/>
      <c r="D50" s="188"/>
      <c r="E50" s="188"/>
      <c r="F50" s="188"/>
    </row>
    <row r="51" spans="1:6" ht="36.75">
      <c r="A51" s="191" t="s">
        <v>103</v>
      </c>
      <c r="B51" s="133" t="s">
        <v>175</v>
      </c>
      <c r="C51" s="40">
        <v>0</v>
      </c>
      <c r="D51" s="134">
        <f>1/12</f>
        <v>8.3333333333333329E-2</v>
      </c>
      <c r="E51" s="139">
        <f>C51*D51*E12</f>
        <v>0</v>
      </c>
      <c r="F51" s="140">
        <f t="shared" ref="F51:F57" si="2">E51*2</f>
        <v>0</v>
      </c>
    </row>
    <row r="52" spans="1:6">
      <c r="A52" s="191"/>
      <c r="B52" s="170" t="s">
        <v>104</v>
      </c>
      <c r="C52" s="170"/>
      <c r="D52" s="170"/>
      <c r="E52" s="139">
        <f>E51*D36</f>
        <v>0</v>
      </c>
      <c r="F52" s="140">
        <f t="shared" si="2"/>
        <v>0</v>
      </c>
    </row>
    <row r="53" spans="1:6">
      <c r="A53" s="191"/>
      <c r="B53" s="170" t="s">
        <v>105</v>
      </c>
      <c r="C53" s="170"/>
      <c r="D53" s="170"/>
      <c r="E53" s="139">
        <f>(((E12*0.5)*D36)*C51)</f>
        <v>0</v>
      </c>
      <c r="F53" s="140">
        <f t="shared" si="2"/>
        <v>0</v>
      </c>
    </row>
    <row r="54" spans="1:6" ht="36.75">
      <c r="A54" s="191"/>
      <c r="B54" s="133" t="s">
        <v>191</v>
      </c>
      <c r="C54" s="40">
        <v>0</v>
      </c>
      <c r="D54" s="134">
        <f>1/30*7/12</f>
        <v>1.9444444444444445E-2</v>
      </c>
      <c r="E54" s="139">
        <f>C54*D54*E12</f>
        <v>0</v>
      </c>
      <c r="F54" s="140">
        <f t="shared" si="2"/>
        <v>0</v>
      </c>
    </row>
    <row r="55" spans="1:6">
      <c r="A55" s="191"/>
      <c r="B55" s="170" t="s">
        <v>106</v>
      </c>
      <c r="C55" s="170"/>
      <c r="D55" s="170"/>
      <c r="E55" s="139">
        <f>E54*D39</f>
        <v>0</v>
      </c>
      <c r="F55" s="140">
        <f t="shared" si="2"/>
        <v>0</v>
      </c>
    </row>
    <row r="56" spans="1:6">
      <c r="A56" s="191"/>
      <c r="B56" s="170" t="s">
        <v>107</v>
      </c>
      <c r="C56" s="170"/>
      <c r="D56" s="170"/>
      <c r="E56" s="141">
        <f>((E12*0.5)*D36)*C54</f>
        <v>0</v>
      </c>
      <c r="F56" s="142">
        <f t="shared" si="2"/>
        <v>0</v>
      </c>
    </row>
    <row r="57" spans="1:6">
      <c r="A57" s="191"/>
      <c r="B57" s="187" t="s">
        <v>108</v>
      </c>
      <c r="C57" s="189"/>
      <c r="D57" s="190"/>
      <c r="E57" s="128">
        <f>SUM(E51:E56)</f>
        <v>0</v>
      </c>
      <c r="F57" s="119">
        <f t="shared" si="2"/>
        <v>0</v>
      </c>
    </row>
    <row r="58" spans="1:6">
      <c r="A58" s="188" t="s">
        <v>109</v>
      </c>
      <c r="B58" s="188"/>
      <c r="C58" s="188"/>
      <c r="D58" s="188"/>
      <c r="E58" s="188"/>
      <c r="F58" s="188"/>
    </row>
    <row r="59" spans="1:6">
      <c r="A59" s="191" t="s">
        <v>110</v>
      </c>
      <c r="B59" s="179" t="s">
        <v>111</v>
      </c>
      <c r="C59" s="179"/>
      <c r="D59" s="40">
        <v>0</v>
      </c>
      <c r="E59" s="115">
        <f>ROUND((E12*D59),2)</f>
        <v>0</v>
      </c>
      <c r="F59" s="115">
        <f>E59*2</f>
        <v>0</v>
      </c>
    </row>
    <row r="60" spans="1:6">
      <c r="A60" s="191"/>
      <c r="B60" s="170" t="s">
        <v>132</v>
      </c>
      <c r="C60" s="170"/>
      <c r="D60" s="120">
        <v>0</v>
      </c>
      <c r="E60" s="115">
        <f>((E12/30)/12)*D60</f>
        <v>0</v>
      </c>
      <c r="F60" s="115">
        <f>E60*2</f>
        <v>0</v>
      </c>
    </row>
    <row r="61" spans="1:6">
      <c r="A61" s="191"/>
      <c r="B61" s="170" t="s">
        <v>112</v>
      </c>
      <c r="C61" s="170"/>
      <c r="D61" s="40">
        <v>0</v>
      </c>
      <c r="E61" s="115">
        <f>(((E12/30)/12)*5)*D61</f>
        <v>0</v>
      </c>
      <c r="F61" s="115">
        <f>E61*2</f>
        <v>0</v>
      </c>
    </row>
    <row r="62" spans="1:6">
      <c r="A62" s="191"/>
      <c r="B62" s="170" t="s">
        <v>113</v>
      </c>
      <c r="C62" s="170"/>
      <c r="D62" s="40">
        <v>0</v>
      </c>
      <c r="E62" s="115">
        <f>(((E12/30)/12)*15)*D62</f>
        <v>0</v>
      </c>
      <c r="F62" s="115">
        <f t="shared" ref="F62:F65" si="3">E62*2</f>
        <v>0</v>
      </c>
    </row>
    <row r="63" spans="1:6">
      <c r="A63" s="191"/>
      <c r="B63" s="179" t="s">
        <v>131</v>
      </c>
      <c r="C63" s="179"/>
      <c r="D63" s="120">
        <v>0</v>
      </c>
      <c r="E63" s="115">
        <f>((E12/30)/12)*D63</f>
        <v>0</v>
      </c>
      <c r="F63" s="115">
        <f t="shared" si="3"/>
        <v>0</v>
      </c>
    </row>
    <row r="64" spans="1:6">
      <c r="A64" s="191"/>
      <c r="B64" s="173" t="s">
        <v>114</v>
      </c>
      <c r="C64" s="174"/>
      <c r="D64" s="175"/>
      <c r="E64" s="115">
        <f>SUM(E59:E63)*D39</f>
        <v>0</v>
      </c>
      <c r="F64" s="115">
        <f t="shared" si="3"/>
        <v>0</v>
      </c>
    </row>
    <row r="65" spans="1:6">
      <c r="A65" s="191"/>
      <c r="B65" s="187" t="s">
        <v>115</v>
      </c>
      <c r="C65" s="189"/>
      <c r="D65" s="190"/>
      <c r="E65" s="119">
        <f>SUM(E59:E64)</f>
        <v>0</v>
      </c>
      <c r="F65" s="115">
        <f t="shared" si="3"/>
        <v>0</v>
      </c>
    </row>
    <row r="66" spans="1:6">
      <c r="A66" s="121"/>
      <c r="B66" s="199" t="s">
        <v>116</v>
      </c>
      <c r="C66" s="200"/>
      <c r="D66" s="201"/>
      <c r="E66" s="117">
        <f>(E39+E44+E49+E57+E65)</f>
        <v>0</v>
      </c>
      <c r="F66" s="117">
        <f>E66*2</f>
        <v>0</v>
      </c>
    </row>
    <row r="67" spans="1:6" ht="7.5" customHeight="1">
      <c r="A67" s="195"/>
      <c r="B67" s="195"/>
      <c r="C67" s="195"/>
      <c r="D67" s="195"/>
      <c r="E67" s="195"/>
      <c r="F67" s="195"/>
    </row>
    <row r="68" spans="1:6">
      <c r="A68" s="202" t="s">
        <v>117</v>
      </c>
      <c r="B68" s="202"/>
      <c r="C68" s="202"/>
      <c r="D68" s="202"/>
      <c r="E68" s="202"/>
      <c r="F68" s="202"/>
    </row>
    <row r="69" spans="1:6">
      <c r="A69" s="191" t="s">
        <v>118</v>
      </c>
      <c r="B69" s="203" t="s">
        <v>119</v>
      </c>
      <c r="C69" s="203"/>
      <c r="D69" s="40">
        <v>0</v>
      </c>
      <c r="E69" s="115">
        <f>(E12+E21+E27+E66)*D69</f>
        <v>0</v>
      </c>
      <c r="F69" s="115">
        <f>E69*2</f>
        <v>0</v>
      </c>
    </row>
    <row r="70" spans="1:6">
      <c r="A70" s="191"/>
      <c r="B70" s="203" t="s">
        <v>120</v>
      </c>
      <c r="C70" s="203"/>
      <c r="D70" s="40">
        <v>0</v>
      </c>
      <c r="E70" s="115">
        <f>E78*D70</f>
        <v>0</v>
      </c>
      <c r="F70" s="115">
        <f>E70*2</f>
        <v>0</v>
      </c>
    </row>
    <row r="71" spans="1:6">
      <c r="A71" s="191"/>
      <c r="B71" s="203" t="s">
        <v>121</v>
      </c>
      <c r="C71" s="203"/>
      <c r="D71" s="40">
        <v>0</v>
      </c>
      <c r="E71" s="115">
        <f>E78*D71</f>
        <v>0</v>
      </c>
      <c r="F71" s="115">
        <f>E71*2</f>
        <v>0</v>
      </c>
    </row>
    <row r="72" spans="1:6">
      <c r="A72" s="191"/>
      <c r="B72" s="203" t="s">
        <v>122</v>
      </c>
      <c r="C72" s="203"/>
      <c r="D72" s="40">
        <v>0</v>
      </c>
      <c r="E72" s="115">
        <f>E78*D72</f>
        <v>0</v>
      </c>
      <c r="F72" s="115">
        <f>E72*2</f>
        <v>0</v>
      </c>
    </row>
    <row r="73" spans="1:6" ht="15">
      <c r="A73" s="191"/>
      <c r="B73" s="203" t="s">
        <v>123</v>
      </c>
      <c r="C73" s="203"/>
      <c r="D73" s="40">
        <v>0</v>
      </c>
      <c r="E73" s="122">
        <f>IF(ISERR(D73*E78),0,D73*E78)</f>
        <v>0</v>
      </c>
      <c r="F73" s="122">
        <f>E73*2</f>
        <v>0</v>
      </c>
    </row>
    <row r="74" spans="1:6">
      <c r="A74" s="191"/>
      <c r="B74" s="206" t="s">
        <v>124</v>
      </c>
      <c r="C74" s="206"/>
      <c r="D74" s="47">
        <f>SUM(D70:D73)</f>
        <v>0</v>
      </c>
      <c r="E74" s="123"/>
      <c r="F74" s="123"/>
    </row>
    <row r="75" spans="1:6">
      <c r="A75" s="191"/>
      <c r="B75" s="210" t="s">
        <v>165</v>
      </c>
      <c r="C75" s="210"/>
      <c r="D75" s="40">
        <v>0</v>
      </c>
      <c r="E75" s="115">
        <f>(E12+E21+E27+E66+E69)*D75</f>
        <v>0</v>
      </c>
      <c r="F75" s="115">
        <f>E75*2</f>
        <v>0</v>
      </c>
    </row>
    <row r="76" spans="1:6">
      <c r="A76" s="191"/>
      <c r="B76" s="199" t="s">
        <v>126</v>
      </c>
      <c r="C76" s="200"/>
      <c r="D76" s="201"/>
      <c r="E76" s="117">
        <f>E69+E70+E71+E72+E73+E75</f>
        <v>0</v>
      </c>
      <c r="F76" s="117">
        <f>E76*2</f>
        <v>0</v>
      </c>
    </row>
    <row r="77" spans="1:6" ht="7.5" customHeight="1">
      <c r="A77" s="195"/>
      <c r="B77" s="195"/>
      <c r="C77" s="195"/>
      <c r="D77" s="195"/>
      <c r="E77" s="195"/>
      <c r="F77" s="195"/>
    </row>
    <row r="78" spans="1:6" ht="15.75">
      <c r="A78" s="207" t="s">
        <v>127</v>
      </c>
      <c r="B78" s="208"/>
      <c r="C78" s="208"/>
      <c r="D78" s="209"/>
      <c r="E78" s="124">
        <f>(E12+E21+E27+E66+E69+E75)/(1-(D74))</f>
        <v>0</v>
      </c>
      <c r="F78" s="124">
        <f>E78*2</f>
        <v>0</v>
      </c>
    </row>
    <row r="79" spans="1:6" ht="14.85" customHeight="1">
      <c r="A79" s="204" t="s">
        <v>168</v>
      </c>
      <c r="B79" s="204"/>
      <c r="C79" s="204"/>
      <c r="D79" s="204"/>
      <c r="E79" s="204"/>
      <c r="F79" s="204"/>
    </row>
    <row r="80" spans="1:6">
      <c r="A80" s="205" t="s">
        <v>166</v>
      </c>
      <c r="B80" s="205"/>
      <c r="C80" s="205"/>
      <c r="D80" s="205"/>
      <c r="E80" s="205"/>
      <c r="F80" s="205"/>
    </row>
    <row r="81" spans="1:6" ht="15" thickBot="1"/>
    <row r="82" spans="1:6" ht="15" thickBot="1">
      <c r="A82" s="34"/>
      <c r="B82" s="159" t="s">
        <v>139</v>
      </c>
      <c r="C82" s="160"/>
      <c r="D82" s="160"/>
      <c r="E82" s="160"/>
      <c r="F82" s="161"/>
    </row>
    <row r="83" spans="1:6" ht="15" thickBot="1">
      <c r="A83" s="34"/>
      <c r="B83" s="75" t="s">
        <v>141</v>
      </c>
      <c r="C83" s="76" t="s">
        <v>148</v>
      </c>
      <c r="D83" s="76" t="s">
        <v>143</v>
      </c>
      <c r="E83" s="76" t="s">
        <v>159</v>
      </c>
      <c r="F83" s="77" t="s">
        <v>160</v>
      </c>
    </row>
    <row r="84" spans="1:6" ht="15" thickBot="1">
      <c r="A84" s="34"/>
      <c r="B84" s="78" t="s">
        <v>140</v>
      </c>
      <c r="C84" s="89"/>
      <c r="D84" s="79">
        <v>8.3299999999999999E-2</v>
      </c>
      <c r="E84" s="104">
        <f>ROUND((E12*D84),2)</f>
        <v>0</v>
      </c>
      <c r="F84" s="104">
        <f t="shared" ref="F84:F90" si="4">E84*2</f>
        <v>0</v>
      </c>
    </row>
    <row r="85" spans="1:6" ht="15" thickBot="1">
      <c r="A85" s="34"/>
      <c r="B85" s="80" t="s">
        <v>142</v>
      </c>
      <c r="C85" s="90"/>
      <c r="D85" s="81">
        <v>0.121</v>
      </c>
      <c r="E85" s="105">
        <f>ROUND((E12*D85),2)</f>
        <v>0</v>
      </c>
      <c r="F85" s="105">
        <f t="shared" si="4"/>
        <v>0</v>
      </c>
    </row>
    <row r="86" spans="1:6" ht="26.25" thickBot="1">
      <c r="A86" s="34"/>
      <c r="B86" s="82" t="s">
        <v>147</v>
      </c>
      <c r="C86" s="89"/>
      <c r="D86" s="79">
        <v>0.05</v>
      </c>
      <c r="E86" s="104">
        <f>ROUND((E12*D86),2)</f>
        <v>0</v>
      </c>
      <c r="F86" s="104">
        <f t="shared" si="4"/>
        <v>0</v>
      </c>
    </row>
    <row r="87" spans="1:6" ht="15" thickBot="1">
      <c r="A87" s="34"/>
      <c r="B87" s="153" t="s">
        <v>144</v>
      </c>
      <c r="C87" s="83" t="s">
        <v>149</v>
      </c>
      <c r="D87" s="84">
        <v>7.3899999999999993E-2</v>
      </c>
      <c r="E87" s="106">
        <f>ROUND((IF(D37=1%,E12*D87,0)),2)</f>
        <v>0</v>
      </c>
      <c r="F87" s="104">
        <f t="shared" si="4"/>
        <v>0</v>
      </c>
    </row>
    <row r="88" spans="1:6" ht="15" thickBot="1">
      <c r="A88" s="34"/>
      <c r="B88" s="154"/>
      <c r="C88" s="85" t="s">
        <v>150</v>
      </c>
      <c r="D88" s="86">
        <v>7.5999999999999998E-2</v>
      </c>
      <c r="E88" s="107">
        <f>ROUND((IF(D37=2%,E12*D88,0)),2)</f>
        <v>0</v>
      </c>
      <c r="F88" s="105">
        <f t="shared" si="4"/>
        <v>0</v>
      </c>
    </row>
    <row r="89" spans="1:6" ht="15" thickBot="1">
      <c r="A89" s="34"/>
      <c r="B89" s="155"/>
      <c r="C89" s="87" t="s">
        <v>151</v>
      </c>
      <c r="D89" s="88">
        <v>7.8200000000000006E-2</v>
      </c>
      <c r="E89" s="108">
        <f>ROUND((IF(D37=3%,E12*D89,0)),2)</f>
        <v>0</v>
      </c>
      <c r="F89" s="104">
        <f t="shared" si="4"/>
        <v>0</v>
      </c>
    </row>
    <row r="90" spans="1:6" ht="15" thickBot="1">
      <c r="A90" s="34"/>
      <c r="B90" s="162" t="s">
        <v>145</v>
      </c>
      <c r="C90" s="163"/>
      <c r="D90" s="164"/>
      <c r="E90" s="129">
        <f>SUM(E84:E89)</f>
        <v>0</v>
      </c>
      <c r="F90" s="129">
        <f t="shared" si="4"/>
        <v>0</v>
      </c>
    </row>
    <row r="91" spans="1:6" ht="14.25" customHeight="1">
      <c r="A91" s="34"/>
      <c r="B91" s="156" t="s">
        <v>152</v>
      </c>
      <c r="C91" s="156"/>
      <c r="D91" s="156"/>
      <c r="E91" s="156"/>
      <c r="F91" s="156"/>
    </row>
    <row r="92" spans="1:6">
      <c r="A92" s="34"/>
      <c r="B92" s="157"/>
      <c r="C92" s="157"/>
      <c r="D92" s="157"/>
      <c r="E92" s="157"/>
      <c r="F92" s="157"/>
    </row>
    <row r="93" spans="1:6" ht="14.25" customHeight="1">
      <c r="A93" s="34"/>
      <c r="B93" s="158" t="s">
        <v>184</v>
      </c>
      <c r="C93" s="158"/>
      <c r="D93" s="158"/>
      <c r="E93" s="158"/>
      <c r="F93" s="158"/>
    </row>
    <row r="94" spans="1:6">
      <c r="A94" s="34"/>
      <c r="B94" s="158"/>
      <c r="C94" s="158"/>
      <c r="D94" s="158"/>
      <c r="E94" s="158"/>
      <c r="F94" s="158"/>
    </row>
  </sheetData>
  <mergeCells count="92">
    <mergeCell ref="A1:F1"/>
    <mergeCell ref="A2:F2"/>
    <mergeCell ref="A3:F3"/>
    <mergeCell ref="A4:F4"/>
    <mergeCell ref="A5:F5"/>
    <mergeCell ref="A6:D6"/>
    <mergeCell ref="A7:F7"/>
    <mergeCell ref="A8:A12"/>
    <mergeCell ref="B8:D8"/>
    <mergeCell ref="B9:C9"/>
    <mergeCell ref="B11:D11"/>
    <mergeCell ref="B12:D12"/>
    <mergeCell ref="B10:D10"/>
    <mergeCell ref="A13:F13"/>
    <mergeCell ref="A14:F14"/>
    <mergeCell ref="A15:A21"/>
    <mergeCell ref="B15:D15"/>
    <mergeCell ref="B16:D16"/>
    <mergeCell ref="B17:D17"/>
    <mergeCell ref="B18:D18"/>
    <mergeCell ref="B19:D19"/>
    <mergeCell ref="B20:D20"/>
    <mergeCell ref="B21:D21"/>
    <mergeCell ref="A22:F22"/>
    <mergeCell ref="A23:F23"/>
    <mergeCell ref="A24:A27"/>
    <mergeCell ref="B24:D24"/>
    <mergeCell ref="B25:D25"/>
    <mergeCell ref="B26:D26"/>
    <mergeCell ref="B27:D27"/>
    <mergeCell ref="A28:F28"/>
    <mergeCell ref="A29:F29"/>
    <mergeCell ref="A30:F30"/>
    <mergeCell ref="A31:A39"/>
    <mergeCell ref="B31:C31"/>
    <mergeCell ref="B32:C32"/>
    <mergeCell ref="B33:C33"/>
    <mergeCell ref="B34:C34"/>
    <mergeCell ref="B35:C35"/>
    <mergeCell ref="B36:C36"/>
    <mergeCell ref="B37:C37"/>
    <mergeCell ref="B38:C38"/>
    <mergeCell ref="B39:C39"/>
    <mergeCell ref="A40:F40"/>
    <mergeCell ref="A41:A44"/>
    <mergeCell ref="B41:C41"/>
    <mergeCell ref="B42:C42"/>
    <mergeCell ref="B43:D43"/>
    <mergeCell ref="B44:D44"/>
    <mergeCell ref="B56:D56"/>
    <mergeCell ref="B57:D57"/>
    <mergeCell ref="A45:F45"/>
    <mergeCell ref="A46:A49"/>
    <mergeCell ref="B46:C46"/>
    <mergeCell ref="B47:D47"/>
    <mergeCell ref="B48:D48"/>
    <mergeCell ref="B49:D49"/>
    <mergeCell ref="B52:D52"/>
    <mergeCell ref="B53:D53"/>
    <mergeCell ref="B55:D55"/>
    <mergeCell ref="A50:F50"/>
    <mergeCell ref="A51:A57"/>
    <mergeCell ref="A79:F79"/>
    <mergeCell ref="A80:F80"/>
    <mergeCell ref="B66:D66"/>
    <mergeCell ref="A67:F67"/>
    <mergeCell ref="A68:F68"/>
    <mergeCell ref="A69:A76"/>
    <mergeCell ref="B69:C69"/>
    <mergeCell ref="B70:C70"/>
    <mergeCell ref="B71:C71"/>
    <mergeCell ref="B72:C72"/>
    <mergeCell ref="B73:C73"/>
    <mergeCell ref="B74:C74"/>
    <mergeCell ref="B75:C75"/>
    <mergeCell ref="B76:D76"/>
    <mergeCell ref="A77:F77"/>
    <mergeCell ref="A78:D78"/>
    <mergeCell ref="A58:F58"/>
    <mergeCell ref="A59:A65"/>
    <mergeCell ref="B59:C59"/>
    <mergeCell ref="B60:C60"/>
    <mergeCell ref="B61:C61"/>
    <mergeCell ref="B62:C62"/>
    <mergeCell ref="B63:C63"/>
    <mergeCell ref="B64:D64"/>
    <mergeCell ref="B65:D65"/>
    <mergeCell ref="B82:F82"/>
    <mergeCell ref="B87:B89"/>
    <mergeCell ref="B90:D90"/>
    <mergeCell ref="B91:F92"/>
    <mergeCell ref="B93:F94"/>
  </mergeCells>
  <pageMargins left="0.511811024" right="0.511811024" top="0.78740157499999996" bottom="0.78740157499999996" header="0.31496062000000002" footer="0.31496062000000002"/>
  <pageSetup paperSize="9" scale="5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1"/>
  <sheetViews>
    <sheetView topLeftCell="C1" zoomScale="73" zoomScaleNormal="73" workbookViewId="0">
      <selection activeCell="Y10" sqref="Y10"/>
    </sheetView>
  </sheetViews>
  <sheetFormatPr defaultColWidth="8.375" defaultRowHeight="14.25"/>
  <cols>
    <col min="1" max="1" width="24.875" customWidth="1"/>
    <col min="2" max="2" width="10.5" customWidth="1"/>
    <col min="3" max="3" width="12.375" customWidth="1"/>
    <col min="4" max="4" width="11.875" customWidth="1"/>
    <col min="5" max="5" width="13.5" customWidth="1"/>
    <col min="6" max="6" width="9.75" customWidth="1"/>
    <col min="7" max="7" width="3" customWidth="1"/>
    <col min="8" max="8" width="24.625" customWidth="1"/>
    <col min="9" max="9" width="8.25" customWidth="1"/>
    <col min="10" max="10" width="9.125" customWidth="1"/>
    <col min="11" max="11" width="11.5" customWidth="1"/>
    <col min="12" max="12" width="11" customWidth="1"/>
    <col min="13" max="13" width="11.125" bestFit="1" customWidth="1"/>
    <col min="14" max="14" width="13.25" customWidth="1"/>
    <col min="15" max="15" width="18.5" bestFit="1" customWidth="1"/>
    <col min="16" max="16" width="2.875" customWidth="1"/>
    <col min="17" max="17" width="23.125" bestFit="1" customWidth="1"/>
    <col min="18" max="18" width="12.375" bestFit="1" customWidth="1"/>
    <col min="19" max="19" width="12.375" customWidth="1"/>
    <col min="20" max="20" width="9.75" customWidth="1"/>
    <col min="21" max="21" width="12.625" customWidth="1"/>
    <col min="22" max="22" width="12.375" customWidth="1"/>
    <col min="23" max="23" width="9" bestFit="1" customWidth="1"/>
    <col min="24" max="24" width="10.25" bestFit="1" customWidth="1"/>
    <col min="25" max="25" width="12.375" customWidth="1"/>
    <col min="26" max="26" width="9.875" bestFit="1" customWidth="1"/>
    <col min="27" max="27" width="10.875" bestFit="1" customWidth="1"/>
    <col min="28" max="28" width="17.375" bestFit="1" customWidth="1"/>
  </cols>
  <sheetData>
    <row r="1" spans="1:28" s="34" customFormat="1" ht="108.75" customHeight="1">
      <c r="A1" s="252"/>
      <c r="B1" s="252"/>
      <c r="C1" s="252"/>
      <c r="D1" s="252"/>
      <c r="E1" s="252"/>
      <c r="F1" s="252"/>
      <c r="H1" s="252"/>
      <c r="I1" s="252"/>
      <c r="J1" s="252"/>
      <c r="K1" s="252"/>
      <c r="L1" s="252"/>
      <c r="M1" s="252"/>
      <c r="N1" s="252"/>
      <c r="O1" s="252"/>
      <c r="Q1" s="252"/>
      <c r="R1" s="252"/>
      <c r="S1" s="252"/>
      <c r="T1" s="252"/>
      <c r="U1" s="252"/>
      <c r="V1" s="252"/>
      <c r="W1" s="252"/>
      <c r="X1" s="252"/>
      <c r="Y1" s="252"/>
      <c r="Z1" s="252"/>
      <c r="AA1" s="252"/>
      <c r="AB1" s="252"/>
    </row>
    <row r="2" spans="1:28" s="4" customFormat="1" ht="15.75">
      <c r="A2" s="253" t="s">
        <v>135</v>
      </c>
      <c r="B2" s="253"/>
      <c r="C2" s="253"/>
      <c r="D2" s="253"/>
      <c r="E2" s="253"/>
      <c r="F2" s="253"/>
      <c r="G2" s="3"/>
      <c r="H2" s="254" t="s">
        <v>135</v>
      </c>
      <c r="I2" s="254"/>
      <c r="J2" s="254"/>
      <c r="K2" s="254"/>
      <c r="L2" s="254"/>
      <c r="M2" s="254"/>
      <c r="N2" s="254"/>
      <c r="O2" s="254"/>
      <c r="P2"/>
      <c r="Q2" s="254" t="s">
        <v>135</v>
      </c>
      <c r="R2" s="254"/>
      <c r="S2" s="254"/>
      <c r="T2" s="254"/>
      <c r="U2" s="254"/>
      <c r="V2" s="254"/>
      <c r="W2" s="254"/>
      <c r="X2" s="254"/>
      <c r="Y2" s="254"/>
      <c r="Z2" s="254"/>
      <c r="AA2" s="254"/>
      <c r="AB2" s="254"/>
    </row>
    <row r="3" spans="1:28" s="4" customFormat="1" ht="15" thickBot="1">
      <c r="A3" s="242" t="s">
        <v>11</v>
      </c>
      <c r="B3" s="242"/>
      <c r="C3" s="242"/>
      <c r="D3" s="242"/>
      <c r="E3" s="242"/>
      <c r="F3" s="242"/>
      <c r="G3" s="1"/>
      <c r="H3" s="242" t="s">
        <v>12</v>
      </c>
      <c r="I3" s="242"/>
      <c r="J3" s="242"/>
      <c r="K3" s="242"/>
      <c r="L3" s="242"/>
      <c r="M3" s="242"/>
      <c r="N3" s="242"/>
      <c r="O3" s="242"/>
      <c r="P3"/>
      <c r="Q3" s="255" t="s">
        <v>20</v>
      </c>
      <c r="R3" s="255"/>
      <c r="S3" s="255"/>
      <c r="T3" s="255"/>
      <c r="U3" s="255"/>
      <c r="V3" s="255"/>
      <c r="W3" s="255"/>
      <c r="X3" s="255"/>
      <c r="Y3" s="255"/>
      <c r="Z3" s="255"/>
      <c r="AA3" s="255"/>
      <c r="AB3" s="255"/>
    </row>
    <row r="4" spans="1:28" s="4" customFormat="1" ht="25.5" customHeight="1" thickBot="1">
      <c r="A4" s="248" t="s">
        <v>13</v>
      </c>
      <c r="B4" s="251" t="s">
        <v>14</v>
      </c>
      <c r="C4" s="251"/>
      <c r="D4" s="251"/>
      <c r="E4" s="256" t="s">
        <v>15</v>
      </c>
      <c r="F4" s="257"/>
      <c r="G4" s="5"/>
      <c r="H4" s="248" t="s">
        <v>16</v>
      </c>
      <c r="I4" s="260" t="s">
        <v>17</v>
      </c>
      <c r="J4" s="260"/>
      <c r="K4" s="261"/>
      <c r="L4" s="262" t="s">
        <v>18</v>
      </c>
      <c r="M4" s="239" t="s">
        <v>19</v>
      </c>
      <c r="N4" s="240"/>
      <c r="O4" s="241"/>
      <c r="Q4" s="248" t="s">
        <v>32</v>
      </c>
      <c r="R4" s="62" t="s">
        <v>33</v>
      </c>
      <c r="S4" s="245" t="s">
        <v>136</v>
      </c>
      <c r="T4" s="246"/>
      <c r="U4" s="247"/>
      <c r="V4" s="247"/>
      <c r="W4" s="246"/>
      <c r="X4" s="247"/>
      <c r="Y4" s="247"/>
      <c r="Z4" s="246"/>
      <c r="AA4" s="247"/>
      <c r="AB4" s="63"/>
    </row>
    <row r="5" spans="1:28" s="4" customFormat="1" ht="61.5" customHeight="1" thickBot="1">
      <c r="A5" s="249"/>
      <c r="B5" s="6" t="s">
        <v>21</v>
      </c>
      <c r="C5" s="6" t="s">
        <v>22</v>
      </c>
      <c r="D5" s="6" t="s">
        <v>23</v>
      </c>
      <c r="E5" s="6" t="s">
        <v>24</v>
      </c>
      <c r="F5" s="70" t="s">
        <v>25</v>
      </c>
      <c r="G5" s="5"/>
      <c r="H5" s="258"/>
      <c r="I5" s="59" t="s">
        <v>26</v>
      </c>
      <c r="J5" s="59" t="s">
        <v>27</v>
      </c>
      <c r="K5" s="60" t="s">
        <v>28</v>
      </c>
      <c r="L5" s="263"/>
      <c r="M5" s="59" t="s">
        <v>29</v>
      </c>
      <c r="N5" s="59" t="s">
        <v>30</v>
      </c>
      <c r="O5" s="66" t="s">
        <v>31</v>
      </c>
      <c r="Q5" s="258"/>
      <c r="R5" s="61" t="s">
        <v>43</v>
      </c>
      <c r="S5" s="243" t="s">
        <v>44</v>
      </c>
      <c r="T5" s="59" t="s">
        <v>45</v>
      </c>
      <c r="U5" s="233" t="s">
        <v>46</v>
      </c>
      <c r="V5" s="235" t="s">
        <v>47</v>
      </c>
      <c r="W5" s="59" t="s">
        <v>48</v>
      </c>
      <c r="X5" s="233" t="s">
        <v>49</v>
      </c>
      <c r="Y5" s="235" t="s">
        <v>50</v>
      </c>
      <c r="Z5" s="59" t="s">
        <v>51</v>
      </c>
      <c r="AA5" s="233" t="s">
        <v>52</v>
      </c>
      <c r="AB5" s="237" t="s">
        <v>53</v>
      </c>
    </row>
    <row r="6" spans="1:28" ht="17.25" thickBot="1">
      <c r="A6" s="250"/>
      <c r="B6" s="71" t="s">
        <v>34</v>
      </c>
      <c r="C6" s="71" t="s">
        <v>35</v>
      </c>
      <c r="D6" s="71" t="s">
        <v>36</v>
      </c>
      <c r="E6" s="71" t="s">
        <v>37</v>
      </c>
      <c r="F6" s="72" t="s">
        <v>38</v>
      </c>
      <c r="G6" s="7"/>
      <c r="H6" s="259"/>
      <c r="I6" s="67" t="s">
        <v>35</v>
      </c>
      <c r="J6" s="67" t="s">
        <v>35</v>
      </c>
      <c r="K6" s="68" t="s">
        <v>39</v>
      </c>
      <c r="L6" s="67" t="s">
        <v>40</v>
      </c>
      <c r="M6" s="67" t="s">
        <v>41</v>
      </c>
      <c r="N6" s="67"/>
      <c r="O6" s="69" t="s">
        <v>42</v>
      </c>
      <c r="Q6" s="259"/>
      <c r="R6" s="64" t="s">
        <v>54</v>
      </c>
      <c r="S6" s="244"/>
      <c r="T6" s="65" t="s">
        <v>137</v>
      </c>
      <c r="U6" s="234"/>
      <c r="V6" s="236"/>
      <c r="W6" s="65" t="s">
        <v>137</v>
      </c>
      <c r="X6" s="234"/>
      <c r="Y6" s="236"/>
      <c r="Z6" s="65" t="s">
        <v>137</v>
      </c>
      <c r="AA6" s="234"/>
      <c r="AB6" s="238"/>
    </row>
    <row r="7" spans="1:28">
      <c r="A7" s="3"/>
      <c r="B7" s="3"/>
      <c r="C7" s="3"/>
      <c r="D7" s="3"/>
      <c r="E7" s="3"/>
      <c r="F7" s="3"/>
      <c r="G7" s="3"/>
      <c r="Q7" s="31"/>
      <c r="R7" s="32"/>
      <c r="S7" s="33"/>
      <c r="T7" s="33"/>
      <c r="U7" s="33"/>
      <c r="V7" s="33"/>
      <c r="W7" s="33"/>
      <c r="X7" s="33"/>
      <c r="Y7" s="33"/>
      <c r="Z7" s="33"/>
      <c r="AA7" s="33"/>
      <c r="AB7" s="130"/>
    </row>
    <row r="8" spans="1:28" s="4" customFormat="1" ht="15.75">
      <c r="A8" s="213" t="s">
        <v>185</v>
      </c>
      <c r="B8" s="213"/>
      <c r="C8" s="213"/>
      <c r="D8" s="213"/>
      <c r="E8" s="213"/>
      <c r="F8" s="213"/>
      <c r="H8" s="211" t="s">
        <v>186</v>
      </c>
      <c r="I8" s="211"/>
      <c r="J8" s="211"/>
      <c r="K8" s="211"/>
      <c r="L8" s="211"/>
      <c r="M8" s="211"/>
      <c r="N8" s="211"/>
      <c r="O8" s="211"/>
      <c r="P8" s="137"/>
      <c r="Q8" s="211" t="s">
        <v>187</v>
      </c>
      <c r="R8" s="211"/>
      <c r="S8" s="138" t="s">
        <v>190</v>
      </c>
      <c r="T8" s="211" t="s">
        <v>188</v>
      </c>
      <c r="U8" s="211"/>
      <c r="V8" s="138" t="s">
        <v>190</v>
      </c>
      <c r="W8" s="211" t="s">
        <v>189</v>
      </c>
      <c r="X8" s="211"/>
      <c r="Y8" s="138" t="s">
        <v>190</v>
      </c>
      <c r="Z8" s="2"/>
      <c r="AA8" s="97"/>
    </row>
    <row r="9" spans="1:28" s="4" customFormat="1" ht="12.75">
      <c r="A9" s="8" t="str">
        <f>Supervisor!A3</f>
        <v>Supervisor</v>
      </c>
      <c r="B9" s="9">
        <v>44</v>
      </c>
      <c r="C9" s="10">
        <v>4.3452000000000002</v>
      </c>
      <c r="D9" s="11">
        <f>1/(B9*C9)</f>
        <v>5.2304319081452463E-3</v>
      </c>
      <c r="E9" s="95">
        <f>Supervisor!E77</f>
        <v>0</v>
      </c>
      <c r="F9" s="95">
        <f>+E9*D9</f>
        <v>0</v>
      </c>
      <c r="G9" s="2"/>
      <c r="H9" s="13" t="str">
        <f>A9</f>
        <v>Supervisor</v>
      </c>
      <c r="I9" s="14">
        <v>44</v>
      </c>
      <c r="J9" s="15">
        <v>4.3452000000000002</v>
      </c>
      <c r="K9" s="15">
        <f>+J9*I9</f>
        <v>191.18880000000001</v>
      </c>
      <c r="L9" s="95">
        <f>+F9</f>
        <v>0</v>
      </c>
      <c r="M9" s="96">
        <f>+K9*L9</f>
        <v>0</v>
      </c>
      <c r="N9" s="17">
        <v>1</v>
      </c>
      <c r="O9" s="100">
        <f>+M9*N9</f>
        <v>0</v>
      </c>
      <c r="Q9" s="19" t="str">
        <f>H9</f>
        <v>Supervisor</v>
      </c>
      <c r="R9" s="20">
        <v>48</v>
      </c>
      <c r="S9" s="145">
        <v>0</v>
      </c>
      <c r="T9" s="95">
        <f>F9*(1+S9)</f>
        <v>0</v>
      </c>
      <c r="U9" s="97">
        <f>(R9/3)*T9</f>
        <v>0</v>
      </c>
      <c r="V9" s="145">
        <v>0</v>
      </c>
      <c r="W9" s="97">
        <f>F9*(1+V9)</f>
        <v>0</v>
      </c>
      <c r="X9" s="97">
        <f>(R9/3)*W9</f>
        <v>0</v>
      </c>
      <c r="Y9" s="145">
        <v>0</v>
      </c>
      <c r="Z9" s="97">
        <f>F9*(1+Y9)</f>
        <v>0</v>
      </c>
      <c r="AA9" s="97">
        <f>(R9/3)*Z9</f>
        <v>0</v>
      </c>
      <c r="AB9" s="131">
        <f>U9+X9+AA9</f>
        <v>0</v>
      </c>
    </row>
    <row r="10" spans="1:28" s="4" customFormat="1" ht="12.75">
      <c r="A10" s="8"/>
      <c r="B10" s="9"/>
      <c r="C10" s="10"/>
      <c r="D10" s="11"/>
      <c r="E10" s="95"/>
      <c r="F10" s="95"/>
      <c r="G10" s="2"/>
      <c r="H10" s="13"/>
      <c r="I10" s="14"/>
      <c r="J10" s="15"/>
      <c r="K10" s="15"/>
      <c r="L10" s="95"/>
      <c r="M10" s="96"/>
      <c r="N10" s="17"/>
      <c r="O10" s="100"/>
      <c r="Q10" s="19"/>
      <c r="R10" s="20"/>
      <c r="S10" s="21"/>
      <c r="T10" s="95"/>
      <c r="U10" s="97"/>
      <c r="V10" s="21"/>
      <c r="W10" s="97"/>
      <c r="X10" s="97"/>
      <c r="Y10" s="21"/>
      <c r="Z10" s="97"/>
      <c r="AA10" s="97"/>
      <c r="AB10" s="131"/>
    </row>
    <row r="11" spans="1:28" s="4" customFormat="1" ht="12.75">
      <c r="A11" s="8" t="str">
        <f>'Eletricista de Refrigeração'!A3:E3</f>
        <v>Eletricista de Refrigeração</v>
      </c>
      <c r="B11" s="9">
        <v>44</v>
      </c>
      <c r="C11" s="10">
        <v>4.3452000000000002</v>
      </c>
      <c r="D11" s="11">
        <f>1/(B11*C11)</f>
        <v>5.2304319081452463E-3</v>
      </c>
      <c r="E11" s="95">
        <f>'Eletricista de Refrigeração'!E77</f>
        <v>0</v>
      </c>
      <c r="F11" s="95">
        <f>+E11*D11</f>
        <v>0</v>
      </c>
      <c r="G11" s="2"/>
      <c r="H11" s="13" t="str">
        <f>A11</f>
        <v>Eletricista de Refrigeração</v>
      </c>
      <c r="I11" s="14">
        <v>44</v>
      </c>
      <c r="J11" s="15">
        <v>4.3452000000000002</v>
      </c>
      <c r="K11" s="15">
        <f>+J11*I11</f>
        <v>191.18880000000001</v>
      </c>
      <c r="L11" s="95">
        <f>+F11</f>
        <v>0</v>
      </c>
      <c r="M11" s="96">
        <f>+K11*L11</f>
        <v>0</v>
      </c>
      <c r="N11" s="17">
        <v>1</v>
      </c>
      <c r="O11" s="100">
        <f>+M11*N11</f>
        <v>0</v>
      </c>
      <c r="Q11" s="19" t="str">
        <f>H11</f>
        <v>Eletricista de Refrigeração</v>
      </c>
      <c r="R11" s="20">
        <v>48</v>
      </c>
      <c r="S11" s="146">
        <f>S9</f>
        <v>0</v>
      </c>
      <c r="T11" s="95">
        <f>F11*(1+S11)</f>
        <v>0</v>
      </c>
      <c r="U11" s="97">
        <f>(R11/3)*T11</f>
        <v>0</v>
      </c>
      <c r="V11" s="146">
        <f>V9</f>
        <v>0</v>
      </c>
      <c r="W11" s="97">
        <f>F11*(1+V11)</f>
        <v>0</v>
      </c>
      <c r="X11" s="97">
        <f>(R11/3)*W11</f>
        <v>0</v>
      </c>
      <c r="Y11" s="146">
        <f>Y9</f>
        <v>0</v>
      </c>
      <c r="Z11" s="97">
        <f>F11*(1+Y11)</f>
        <v>0</v>
      </c>
      <c r="AA11" s="97">
        <f>(R11/3)*Z11</f>
        <v>0</v>
      </c>
      <c r="AB11" s="131">
        <f>U11+X11+AA11</f>
        <v>0</v>
      </c>
    </row>
    <row r="12" spans="1:28" s="4" customFormat="1" ht="12.75">
      <c r="A12" s="2"/>
      <c r="B12" s="9"/>
      <c r="C12" s="10"/>
      <c r="D12" s="2"/>
      <c r="E12" s="95"/>
      <c r="F12" s="95"/>
      <c r="G12" s="2"/>
      <c r="H12" s="13"/>
      <c r="I12" s="14"/>
      <c r="J12" s="15"/>
      <c r="K12" s="15"/>
      <c r="L12" s="97"/>
      <c r="M12" s="97"/>
      <c r="N12" s="20"/>
      <c r="O12" s="100"/>
      <c r="Q12" s="19"/>
      <c r="R12" s="20"/>
      <c r="S12" s="21"/>
      <c r="T12" s="95"/>
      <c r="U12" s="97"/>
      <c r="V12" s="73"/>
      <c r="W12" s="97"/>
      <c r="X12" s="97"/>
      <c r="Y12" s="21"/>
      <c r="Z12" s="97"/>
      <c r="AA12" s="97"/>
      <c r="AB12" s="131"/>
    </row>
    <row r="13" spans="1:28" s="4" customFormat="1" ht="13.5" customHeight="1">
      <c r="A13" s="8" t="str">
        <f>'Auxiliar de Eletricista'!A3:E3</f>
        <v>Auxiliar de Eletricista</v>
      </c>
      <c r="B13" s="9">
        <v>44</v>
      </c>
      <c r="C13" s="10">
        <f>4.3452</f>
        <v>4.3452000000000002</v>
      </c>
      <c r="D13" s="11">
        <f>1/(B13*C13)</f>
        <v>5.2304319081452463E-3</v>
      </c>
      <c r="E13" s="95">
        <f>'Auxiliar de Eletricista'!E77</f>
        <v>0</v>
      </c>
      <c r="F13" s="95">
        <f>+E13*D13</f>
        <v>0</v>
      </c>
      <c r="G13" s="2"/>
      <c r="H13" s="13" t="str">
        <f>A13</f>
        <v>Auxiliar de Eletricista</v>
      </c>
      <c r="I13" s="14">
        <v>44</v>
      </c>
      <c r="J13" s="15">
        <v>4.3452000000000002</v>
      </c>
      <c r="K13" s="15">
        <f>+J13*I13</f>
        <v>191.18880000000001</v>
      </c>
      <c r="L13" s="95">
        <f>+F13</f>
        <v>0</v>
      </c>
      <c r="M13" s="96">
        <f>+K13*L13</f>
        <v>0</v>
      </c>
      <c r="N13" s="17">
        <v>1</v>
      </c>
      <c r="O13" s="100">
        <f>+M13*N13</f>
        <v>0</v>
      </c>
      <c r="Q13" s="19" t="str">
        <f>H13</f>
        <v>Auxiliar de Eletricista</v>
      </c>
      <c r="R13" s="20">
        <v>48</v>
      </c>
      <c r="S13" s="146">
        <f>S9</f>
        <v>0</v>
      </c>
      <c r="T13" s="95">
        <f>F13*(1+S13)</f>
        <v>0</v>
      </c>
      <c r="U13" s="97">
        <f>(R13/3)*T13</f>
        <v>0</v>
      </c>
      <c r="V13" s="146">
        <f>V9</f>
        <v>0</v>
      </c>
      <c r="W13" s="97">
        <f>F13*(1+V13)</f>
        <v>0</v>
      </c>
      <c r="X13" s="97">
        <f>(R13/3)*W13</f>
        <v>0</v>
      </c>
      <c r="Y13" s="146">
        <f>Y9</f>
        <v>0</v>
      </c>
      <c r="Z13" s="97">
        <f>F13*(1+Y13)</f>
        <v>0</v>
      </c>
      <c r="AA13" s="97">
        <f>(R13/3)*Z13</f>
        <v>0</v>
      </c>
      <c r="AB13" s="131">
        <f>U13+X13+AA13</f>
        <v>0</v>
      </c>
    </row>
    <row r="14" spans="1:28" s="4" customFormat="1" ht="13.5" customHeight="1">
      <c r="A14" s="2"/>
      <c r="B14" s="9"/>
      <c r="C14" s="10"/>
      <c r="D14" s="2"/>
      <c r="E14" s="95"/>
      <c r="F14" s="95"/>
      <c r="G14" s="2"/>
      <c r="H14" s="13"/>
      <c r="I14" s="14"/>
      <c r="J14" s="15"/>
      <c r="K14" s="15"/>
      <c r="L14" s="97"/>
      <c r="M14" s="97"/>
      <c r="N14" s="20"/>
      <c r="O14" s="100"/>
      <c r="Q14" s="19"/>
      <c r="R14" s="20"/>
      <c r="S14" s="21"/>
      <c r="T14" s="95"/>
      <c r="U14" s="97"/>
      <c r="V14" s="21"/>
      <c r="W14" s="97"/>
      <c r="X14" s="97"/>
      <c r="Y14" s="21"/>
      <c r="Z14" s="97"/>
      <c r="AA14" s="97"/>
      <c r="AB14" s="131"/>
    </row>
    <row r="15" spans="1:28" s="4" customFormat="1" ht="13.5" customHeight="1">
      <c r="A15" s="8" t="str">
        <f>'Mecânico de Refrigeração'!A3:E3</f>
        <v>Mecânico de Refrigeração</v>
      </c>
      <c r="B15" s="9">
        <v>44</v>
      </c>
      <c r="C15" s="10">
        <f>4.3452</f>
        <v>4.3452000000000002</v>
      </c>
      <c r="D15" s="11">
        <f>1/(B15*C15)</f>
        <v>5.2304319081452463E-3</v>
      </c>
      <c r="E15" s="95">
        <f>'Mecânico de Refrigeração'!E77</f>
        <v>0</v>
      </c>
      <c r="F15" s="95">
        <f>+E15*D15</f>
        <v>0</v>
      </c>
      <c r="G15" s="2"/>
      <c r="H15" s="13" t="str">
        <f>A15</f>
        <v>Mecânico de Refrigeração</v>
      </c>
      <c r="I15" s="14">
        <v>44</v>
      </c>
      <c r="J15" s="15">
        <v>4.3452000000000002</v>
      </c>
      <c r="K15" s="15">
        <f>+J15*I15</f>
        <v>191.18880000000001</v>
      </c>
      <c r="L15" s="95">
        <f>+F15</f>
        <v>0</v>
      </c>
      <c r="M15" s="96">
        <f>+K15*L15</f>
        <v>0</v>
      </c>
      <c r="N15" s="17">
        <v>2</v>
      </c>
      <c r="O15" s="100">
        <f>+M15*N15</f>
        <v>0</v>
      </c>
      <c r="Q15" s="19" t="str">
        <f>H15</f>
        <v>Mecânico de Refrigeração</v>
      </c>
      <c r="R15" s="20">
        <v>48</v>
      </c>
      <c r="S15" s="146">
        <f>S9</f>
        <v>0</v>
      </c>
      <c r="T15" s="95">
        <f>F15*(1+S15)</f>
        <v>0</v>
      </c>
      <c r="U15" s="97">
        <f>(R15/3)*T15</f>
        <v>0</v>
      </c>
      <c r="V15" s="146">
        <f>V9</f>
        <v>0</v>
      </c>
      <c r="W15" s="97">
        <f>F15*(1+V15)</f>
        <v>0</v>
      </c>
      <c r="X15" s="97">
        <f>(R15/3)*W15</f>
        <v>0</v>
      </c>
      <c r="Y15" s="146">
        <f>Y9</f>
        <v>0</v>
      </c>
      <c r="Z15" s="97">
        <f>F15*(1+Y15)</f>
        <v>0</v>
      </c>
      <c r="AA15" s="97">
        <f>(R15/3)*Z15</f>
        <v>0</v>
      </c>
      <c r="AB15" s="131">
        <f>U15+X15+AA15</f>
        <v>0</v>
      </c>
    </row>
    <row r="16" spans="1:28" s="4" customFormat="1" ht="13.5" customHeight="1">
      <c r="A16" s="2"/>
      <c r="B16" s="9"/>
      <c r="C16" s="10"/>
      <c r="D16" s="11"/>
      <c r="E16" s="95"/>
      <c r="F16" s="95"/>
      <c r="G16" s="2"/>
      <c r="H16" s="13"/>
      <c r="I16" s="14"/>
      <c r="J16" s="15"/>
      <c r="K16" s="15"/>
      <c r="L16" s="95"/>
      <c r="M16" s="96"/>
      <c r="N16" s="20"/>
      <c r="O16" s="100"/>
      <c r="Q16" s="19"/>
      <c r="R16" s="20"/>
      <c r="S16" s="21"/>
      <c r="T16" s="95"/>
      <c r="U16" s="97"/>
      <c r="V16" s="21"/>
      <c r="W16" s="97"/>
      <c r="X16" s="97"/>
      <c r="Y16" s="21"/>
      <c r="Z16" s="97"/>
      <c r="AA16" s="97"/>
      <c r="AB16" s="131"/>
    </row>
    <row r="17" spans="1:31" s="4" customFormat="1" ht="13.5" customHeight="1">
      <c r="A17" s="2" t="str">
        <f>'Aux. Mecânico Refrigeração'!A3</f>
        <v>Auxiliar de mecânico de refrigeração</v>
      </c>
      <c r="B17" s="9">
        <v>44</v>
      </c>
      <c r="C17" s="10">
        <f>4.3452</f>
        <v>4.3452000000000002</v>
      </c>
      <c r="D17" s="11">
        <f>1/(B17*C17)</f>
        <v>5.2304319081452463E-3</v>
      </c>
      <c r="E17" s="95">
        <f>'Aux. Mecânico Refrigeração'!E77</f>
        <v>0</v>
      </c>
      <c r="F17" s="95">
        <f>+E17*D17</f>
        <v>0</v>
      </c>
      <c r="G17" s="2"/>
      <c r="H17" s="13" t="str">
        <f>A17</f>
        <v>Auxiliar de mecânico de refrigeração</v>
      </c>
      <c r="I17" s="14">
        <v>44</v>
      </c>
      <c r="J17" s="15">
        <v>4.3452000000000002</v>
      </c>
      <c r="K17" s="15">
        <f>+J17*I17</f>
        <v>191.18880000000001</v>
      </c>
      <c r="L17" s="95">
        <f>+F17</f>
        <v>0</v>
      </c>
      <c r="M17" s="96">
        <f>+K17*L17</f>
        <v>0</v>
      </c>
      <c r="N17" s="20">
        <v>2</v>
      </c>
      <c r="O17" s="100">
        <f>+M17*N17</f>
        <v>0</v>
      </c>
      <c r="Q17" s="19" t="s">
        <v>193</v>
      </c>
      <c r="R17" s="20">
        <v>48</v>
      </c>
      <c r="S17" s="146">
        <f>S9</f>
        <v>0</v>
      </c>
      <c r="T17" s="95">
        <f>F17*(1+S17)</f>
        <v>0</v>
      </c>
      <c r="U17" s="97">
        <f>(R17/3)*T17</f>
        <v>0</v>
      </c>
      <c r="V17" s="146">
        <f>V9</f>
        <v>0</v>
      </c>
      <c r="W17" s="97">
        <f>F17*(1+V17)</f>
        <v>0</v>
      </c>
      <c r="X17" s="97">
        <f>(R17/3)*W17</f>
        <v>0</v>
      </c>
      <c r="Y17" s="146">
        <f>Y9</f>
        <v>0</v>
      </c>
      <c r="Z17" s="97">
        <f>F17*(1+Y17)</f>
        <v>0</v>
      </c>
      <c r="AA17" s="97">
        <f>(R17/3)*Z17</f>
        <v>0</v>
      </c>
      <c r="AB17" s="131">
        <f>U17+X17+AA17</f>
        <v>0</v>
      </c>
    </row>
    <row r="18" spans="1:31" s="4" customFormat="1" ht="12.75">
      <c r="A18" s="2"/>
      <c r="B18" s="9"/>
      <c r="C18" s="10"/>
      <c r="D18" s="2"/>
      <c r="E18" s="95"/>
      <c r="F18" s="95"/>
      <c r="G18" s="2"/>
      <c r="H18" s="13"/>
      <c r="I18" s="14"/>
      <c r="J18" s="15"/>
      <c r="K18" s="15"/>
      <c r="L18" s="97"/>
      <c r="M18" s="97"/>
      <c r="N18" s="20"/>
      <c r="O18" s="100"/>
      <c r="Q18" s="19"/>
      <c r="R18" s="20"/>
      <c r="S18" s="21"/>
      <c r="T18" s="95"/>
      <c r="U18" s="97"/>
      <c r="V18" s="21"/>
      <c r="W18" s="97"/>
      <c r="X18" s="97"/>
      <c r="Y18" s="21"/>
      <c r="Z18" s="97"/>
      <c r="AA18" s="97"/>
      <c r="AB18" s="101"/>
    </row>
    <row r="19" spans="1:31" s="4" customFormat="1" ht="12.75">
      <c r="A19" s="8" t="str">
        <f>'Operador Diurno (12X36)'!A4:F4</f>
        <v>Operador Diurno (12X36)</v>
      </c>
      <c r="B19" s="9">
        <v>41.424999999999997</v>
      </c>
      <c r="C19" s="10">
        <f>4.3452</f>
        <v>4.3452000000000002</v>
      </c>
      <c r="D19" s="11">
        <f>1/(B19*C19)</f>
        <v>5.5555583333347222E-3</v>
      </c>
      <c r="E19" s="95">
        <f>'Operador Diurno (12X36)'!F77</f>
        <v>0</v>
      </c>
      <c r="F19" s="95">
        <f>+E19*D19</f>
        <v>0</v>
      </c>
      <c r="G19" s="2"/>
      <c r="H19" s="13" t="str">
        <f>A19</f>
        <v>Operador Diurno (12X36)</v>
      </c>
      <c r="I19" s="14">
        <v>41.424999999999997</v>
      </c>
      <c r="J19" s="15">
        <v>4.3452000000000002</v>
      </c>
      <c r="K19" s="15">
        <f>+J19*I19</f>
        <v>179.99991</v>
      </c>
      <c r="L19" s="95">
        <f>+F19</f>
        <v>0</v>
      </c>
      <c r="M19" s="96">
        <f>+K19*L19</f>
        <v>0</v>
      </c>
      <c r="N19" s="17">
        <v>1</v>
      </c>
      <c r="O19" s="100">
        <f>+M19*N19</f>
        <v>0</v>
      </c>
      <c r="Q19" s="19"/>
      <c r="R19" s="20"/>
      <c r="S19" s="21"/>
      <c r="T19" s="95"/>
      <c r="U19" s="97"/>
      <c r="V19" s="21"/>
      <c r="W19" s="97"/>
      <c r="X19" s="97"/>
      <c r="Y19" s="21"/>
      <c r="Z19" s="97"/>
      <c r="AA19" s="97"/>
      <c r="AB19" s="101"/>
    </row>
    <row r="20" spans="1:31" s="4" customFormat="1" ht="12.75">
      <c r="A20" s="2"/>
      <c r="B20" s="9"/>
      <c r="C20" s="10"/>
      <c r="D20" s="11"/>
      <c r="E20" s="95"/>
      <c r="F20" s="95"/>
      <c r="G20" s="12"/>
      <c r="H20" s="13"/>
      <c r="I20" s="14"/>
      <c r="J20" s="15"/>
      <c r="K20" s="15"/>
      <c r="L20" s="97"/>
      <c r="M20" s="96"/>
      <c r="N20" s="20"/>
      <c r="O20" s="100"/>
      <c r="Q20" s="143" t="s">
        <v>194</v>
      </c>
      <c r="R20" s="144"/>
      <c r="S20" s="21"/>
      <c r="T20" s="95"/>
      <c r="U20" s="97"/>
      <c r="V20" s="21"/>
      <c r="W20" s="97"/>
      <c r="X20" s="97"/>
      <c r="Y20" s="21"/>
      <c r="Z20" s="97"/>
      <c r="AA20" s="97"/>
      <c r="AB20" s="101"/>
    </row>
    <row r="21" spans="1:31" s="4" customFormat="1" ht="12.75">
      <c r="A21" s="8" t="str">
        <f>'Operador Noturno (12X36)'!A4:F4</f>
        <v>Operador Noturno (12X36)</v>
      </c>
      <c r="B21" s="9">
        <v>41.424999999999997</v>
      </c>
      <c r="C21" s="10">
        <f>4.3452</f>
        <v>4.3452000000000002</v>
      </c>
      <c r="D21" s="11">
        <f>1/(B21*C21)</f>
        <v>5.5555583333347222E-3</v>
      </c>
      <c r="E21" s="95">
        <f>'Operador Noturno (12X36)'!F78</f>
        <v>0</v>
      </c>
      <c r="F21" s="95">
        <f>+E21*D21</f>
        <v>0</v>
      </c>
      <c r="G21" s="12"/>
      <c r="H21" s="13" t="str">
        <f>A21</f>
        <v>Operador Noturno (12X36)</v>
      </c>
      <c r="I21" s="14">
        <v>41.424999999999997</v>
      </c>
      <c r="J21" s="15">
        <v>4.3452000000000002</v>
      </c>
      <c r="K21" s="15">
        <f>+J21*I21</f>
        <v>179.99991</v>
      </c>
      <c r="L21" s="95">
        <f>+F21</f>
        <v>0</v>
      </c>
      <c r="M21" s="96">
        <f>+K21*L21</f>
        <v>0</v>
      </c>
      <c r="N21" s="17">
        <v>1</v>
      </c>
      <c r="O21" s="100">
        <f>+M21*N21</f>
        <v>0</v>
      </c>
      <c r="Q21" s="19"/>
      <c r="R21" s="20"/>
      <c r="S21" s="21"/>
      <c r="T21" s="95"/>
      <c r="U21" s="97"/>
      <c r="V21" s="21"/>
      <c r="W21" s="97"/>
      <c r="X21" s="97"/>
      <c r="Y21" s="21"/>
      <c r="Z21" s="97"/>
      <c r="AA21" s="97"/>
      <c r="AB21" s="101"/>
    </row>
    <row r="22" spans="1:31" s="4" customFormat="1" ht="15.75">
      <c r="A22" s="213"/>
      <c r="B22" s="213"/>
      <c r="C22" s="213"/>
      <c r="D22" s="213"/>
      <c r="E22" s="213"/>
      <c r="F22" s="213"/>
      <c r="H22" s="211"/>
      <c r="I22" s="211"/>
      <c r="J22" s="211"/>
      <c r="K22" s="211"/>
      <c r="L22" s="211"/>
      <c r="M22" s="211"/>
      <c r="N22" s="211"/>
      <c r="O22" s="211"/>
      <c r="P22" s="137"/>
      <c r="Q22" s="211"/>
      <c r="R22" s="211"/>
      <c r="S22" s="138"/>
      <c r="T22" s="211"/>
      <c r="U22" s="211"/>
      <c r="V22" s="138"/>
      <c r="W22" s="211"/>
      <c r="X22" s="211"/>
      <c r="Y22" s="138"/>
      <c r="Z22" s="2"/>
      <c r="AA22" s="97"/>
    </row>
    <row r="23" spans="1:31" s="4" customFormat="1" ht="16.5" thickBot="1">
      <c r="A23" s="2"/>
      <c r="B23" s="9"/>
      <c r="C23" s="10"/>
      <c r="D23" s="11"/>
      <c r="E23" s="8"/>
      <c r="F23" s="12"/>
      <c r="G23" s="2"/>
      <c r="H23" s="14"/>
      <c r="I23" s="14"/>
      <c r="J23" s="15"/>
      <c r="K23" s="15"/>
      <c r="L23" s="12"/>
      <c r="M23" s="16"/>
      <c r="N23" s="14"/>
      <c r="O23" s="18"/>
      <c r="Q23" s="22" t="s">
        <v>55</v>
      </c>
      <c r="R23" s="23">
        <f>SUM(R9:R22)</f>
        <v>240</v>
      </c>
      <c r="S23" s="23"/>
      <c r="T23" s="22"/>
      <c r="U23" s="22"/>
      <c r="V23" s="22"/>
      <c r="W23" s="22"/>
      <c r="X23" s="22"/>
      <c r="Y23" s="22"/>
      <c r="Z23" s="2"/>
      <c r="AA23" s="2"/>
      <c r="AB23" s="97"/>
    </row>
    <row r="24" spans="1:31" s="4" customFormat="1" ht="16.5" thickTop="1" thickBot="1">
      <c r="A24" s="2"/>
      <c r="B24" s="2"/>
      <c r="C24" s="2"/>
      <c r="D24" s="2"/>
      <c r="E24" s="2"/>
      <c r="F24" s="2"/>
      <c r="G24" s="2"/>
      <c r="I24"/>
      <c r="J24" s="230" t="s">
        <v>59</v>
      </c>
      <c r="K24" s="230"/>
      <c r="L24" s="230"/>
      <c r="M24" s="230"/>
      <c r="N24" s="230"/>
      <c r="O24" s="91">
        <f>SUM(O9:O22)</f>
        <v>0</v>
      </c>
      <c r="Q24" s="22"/>
      <c r="R24" s="22"/>
      <c r="S24" s="232" t="s">
        <v>57</v>
      </c>
      <c r="T24" s="232"/>
      <c r="U24" s="232"/>
      <c r="V24" s="232"/>
      <c r="W24" s="232"/>
      <c r="X24" s="232"/>
      <c r="Y24" s="229" t="s">
        <v>56</v>
      </c>
      <c r="Z24" s="229"/>
      <c r="AA24" s="229"/>
      <c r="AB24" s="102">
        <f>SUM(AB9:AB17)</f>
        <v>0</v>
      </c>
    </row>
    <row r="25" spans="1:31" s="4" customFormat="1" ht="15.75" thickTop="1" thickBot="1">
      <c r="A25" s="2"/>
      <c r="B25" s="2"/>
      <c r="C25" s="2"/>
      <c r="D25" s="2"/>
      <c r="E25" s="2"/>
      <c r="F25" s="2"/>
      <c r="G25" s="2"/>
      <c r="I25"/>
      <c r="J25"/>
      <c r="K25"/>
      <c r="L25"/>
      <c r="M25"/>
      <c r="N25"/>
      <c r="O25"/>
      <c r="Q25" s="22"/>
      <c r="R25" s="22"/>
      <c r="S25" s="22"/>
      <c r="T25" s="22"/>
      <c r="U25" s="22"/>
      <c r="V25" s="22"/>
      <c r="W25" s="22"/>
      <c r="X25" s="22"/>
      <c r="Y25" s="22"/>
      <c r="Z25" s="2"/>
      <c r="AA25" s="2"/>
      <c r="AB25" s="97"/>
    </row>
    <row r="26" spans="1:31" s="4" customFormat="1" ht="16.5" thickTop="1" thickBot="1">
      <c r="A26" s="2"/>
      <c r="B26" s="2"/>
      <c r="C26" s="2"/>
      <c r="D26" s="2"/>
      <c r="E26" s="2"/>
      <c r="F26" s="2"/>
      <c r="G26" s="2"/>
      <c r="I26" s="3"/>
      <c r="J26" s="231" t="s">
        <v>61</v>
      </c>
      <c r="K26" s="231"/>
      <c r="L26" s="231"/>
      <c r="M26" s="231"/>
      <c r="N26" s="231"/>
      <c r="O26" s="91">
        <f>O24*12</f>
        <v>0</v>
      </c>
      <c r="T26" s="24"/>
      <c r="U26" s="24"/>
      <c r="V26" s="24"/>
      <c r="W26" s="24"/>
      <c r="X26" s="24"/>
      <c r="Y26" s="228" t="s">
        <v>170</v>
      </c>
      <c r="Z26" s="228"/>
      <c r="AA26" s="228"/>
      <c r="AB26" s="103">
        <f>Z30/12</f>
        <v>0</v>
      </c>
    </row>
    <row r="27" spans="1:31" s="4" customFormat="1" ht="17.25" thickTop="1" thickBot="1">
      <c r="A27" s="2"/>
      <c r="B27" s="2"/>
      <c r="C27" s="2"/>
      <c r="D27" s="2"/>
      <c r="E27" s="2"/>
      <c r="F27" s="2"/>
      <c r="G27" s="2"/>
      <c r="I27"/>
      <c r="J27"/>
      <c r="K27"/>
      <c r="L27"/>
      <c r="M27"/>
      <c r="N27"/>
      <c r="O27"/>
      <c r="Y27" s="25"/>
      <c r="Z27" s="26"/>
      <c r="AA27" s="26"/>
    </row>
    <row r="28" spans="1:31" s="4" customFormat="1" ht="15" customHeight="1" thickTop="1" thickBot="1">
      <c r="A28" s="2"/>
      <c r="B28" s="2"/>
      <c r="C28" s="2"/>
      <c r="D28" s="2"/>
      <c r="E28" s="2"/>
      <c r="F28" s="2"/>
      <c r="G28" s="2"/>
      <c r="I28"/>
      <c r="J28" s="212" t="s">
        <v>153</v>
      </c>
      <c r="K28" s="212"/>
      <c r="L28" s="212"/>
      <c r="M28" s="212"/>
      <c r="N28" s="212"/>
      <c r="O28" s="98">
        <f>Resumo!N9*Supervisor!E88+Resumo!N11*'Eletricista de Refrigeração'!E88+Resumo!N13*'Auxiliar de Eletricista'!E88+Resumo!N15*'Mecânico de Refrigeração'!E88+Resumo!N17*'Aux. Mecânico Refrigeração'!E88+Resumo!N19*'Operador Diurno (12X36)'!F89+Resumo!N21*'Operador Noturno (12X36)'!F90</f>
        <v>0</v>
      </c>
      <c r="V28" s="214" t="s">
        <v>58</v>
      </c>
      <c r="W28" s="215"/>
      <c r="X28" s="215"/>
      <c r="Y28" s="215"/>
      <c r="Z28" s="215"/>
      <c r="AA28" s="215"/>
      <c r="AB28" s="216"/>
      <c r="AC28" s="25"/>
      <c r="AD28" s="26"/>
      <c r="AE28" s="26"/>
    </row>
    <row r="29" spans="1:31" s="4" customFormat="1" ht="15" customHeight="1" thickTop="1" thickBot="1">
      <c r="A29" s="2"/>
      <c r="B29" s="2"/>
      <c r="C29" s="2"/>
      <c r="D29" s="2"/>
      <c r="E29" s="2"/>
      <c r="F29" s="2"/>
      <c r="G29" s="2"/>
      <c r="J29" s="2"/>
      <c r="K29" s="93"/>
      <c r="L29" s="93"/>
      <c r="M29" s="93"/>
      <c r="N29" s="92"/>
      <c r="O29" s="99"/>
      <c r="U29" s="94"/>
      <c r="V29" s="217"/>
      <c r="W29" s="218"/>
      <c r="X29" s="218"/>
      <c r="Y29" s="218"/>
      <c r="Z29" s="218"/>
      <c r="AA29" s="218"/>
      <c r="AB29" s="219"/>
      <c r="AC29" s="27"/>
      <c r="AD29" s="5"/>
      <c r="AE29" s="5"/>
    </row>
    <row r="30" spans="1:31" s="4" customFormat="1" ht="15" customHeight="1" thickTop="1" thickBot="1">
      <c r="A30" s="2"/>
      <c r="B30" s="2"/>
      <c r="C30" s="2"/>
      <c r="D30" s="2"/>
      <c r="E30" s="2"/>
      <c r="F30" s="2"/>
      <c r="G30" s="2"/>
      <c r="J30" s="212" t="s">
        <v>154</v>
      </c>
      <c r="K30" s="212"/>
      <c r="L30" s="212"/>
      <c r="M30" s="212"/>
      <c r="N30" s="212"/>
      <c r="O30" s="98">
        <f>O28*12</f>
        <v>0</v>
      </c>
      <c r="U30" s="94"/>
      <c r="V30" s="220" t="s">
        <v>60</v>
      </c>
      <c r="W30" s="221"/>
      <c r="X30" s="221"/>
      <c r="Y30" s="221"/>
      <c r="Z30" s="224">
        <f>O26+AB24</f>
        <v>0</v>
      </c>
      <c r="AA30" s="224"/>
      <c r="AB30" s="225"/>
      <c r="AC30" s="27"/>
      <c r="AD30" s="5"/>
      <c r="AE30" s="5"/>
    </row>
    <row r="31" spans="1:31" s="4" customFormat="1" ht="15" customHeight="1" thickTop="1" thickBot="1">
      <c r="A31" s="2"/>
      <c r="B31" s="2"/>
      <c r="C31" s="2"/>
      <c r="D31" s="2"/>
      <c r="E31" s="2"/>
      <c r="F31" s="2"/>
      <c r="G31" s="2"/>
      <c r="K31" s="93"/>
      <c r="L31" s="93"/>
      <c r="M31" s="93"/>
      <c r="U31" s="94"/>
      <c r="V31" s="222"/>
      <c r="W31" s="223"/>
      <c r="X31" s="223"/>
      <c r="Y31" s="223"/>
      <c r="Z31" s="226"/>
      <c r="AA31" s="226"/>
      <c r="AB31" s="227"/>
      <c r="AC31" s="27"/>
      <c r="AD31" s="5"/>
      <c r="AE31" s="5"/>
    </row>
  </sheetData>
  <mergeCells count="45">
    <mergeCell ref="I4:K4"/>
    <mergeCell ref="L4:L5"/>
    <mergeCell ref="Q4:Q6"/>
    <mergeCell ref="A1:F1"/>
    <mergeCell ref="Q1:AB1"/>
    <mergeCell ref="H1:O1"/>
    <mergeCell ref="A2:F2"/>
    <mergeCell ref="H2:O2"/>
    <mergeCell ref="Q2:AB2"/>
    <mergeCell ref="X5:X6"/>
    <mergeCell ref="V5:V6"/>
    <mergeCell ref="AB5:AB6"/>
    <mergeCell ref="M4:O4"/>
    <mergeCell ref="A3:F3"/>
    <mergeCell ref="U5:U6"/>
    <mergeCell ref="S5:S6"/>
    <mergeCell ref="S4:AA4"/>
    <mergeCell ref="AA5:AA6"/>
    <mergeCell ref="Y5:Y6"/>
    <mergeCell ref="A4:A6"/>
    <mergeCell ref="B4:D4"/>
    <mergeCell ref="H3:O3"/>
    <mergeCell ref="Q3:AB3"/>
    <mergeCell ref="E4:F4"/>
    <mergeCell ref="H4:H6"/>
    <mergeCell ref="V30:Y31"/>
    <mergeCell ref="Z30:AB31"/>
    <mergeCell ref="J30:N30"/>
    <mergeCell ref="Y26:AA26"/>
    <mergeCell ref="Y24:AA24"/>
    <mergeCell ref="J24:N24"/>
    <mergeCell ref="J26:N26"/>
    <mergeCell ref="S24:X24"/>
    <mergeCell ref="Q8:R8"/>
    <mergeCell ref="T8:U8"/>
    <mergeCell ref="W8:X8"/>
    <mergeCell ref="J28:N28"/>
    <mergeCell ref="A8:F8"/>
    <mergeCell ref="H8:O8"/>
    <mergeCell ref="V28:AB29"/>
    <mergeCell ref="H22:O22"/>
    <mergeCell ref="A22:F22"/>
    <mergeCell ref="Q22:R22"/>
    <mergeCell ref="T22:U22"/>
    <mergeCell ref="W22:X22"/>
  </mergeCells>
  <printOptions horizontalCentered="1" verticalCentered="1"/>
  <pageMargins left="0.51181102362204722" right="0.51181102362204722" top="0.78740157480314965" bottom="0.78740157480314965"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TotalTime>35273</TotalTime>
  <Application>Microsoft Excel</Application>
  <DocSecurity>0</DocSecurity>
  <ScaleCrop>false</ScaleCrop>
  <HeadingPairs>
    <vt:vector size="4" baseType="variant">
      <vt:variant>
        <vt:lpstr>Planilhas</vt:lpstr>
      </vt:variant>
      <vt:variant>
        <vt:i4>10</vt:i4>
      </vt:variant>
      <vt:variant>
        <vt:lpstr>Intervalos nomeados</vt:lpstr>
      </vt:variant>
      <vt:variant>
        <vt:i4>10</vt:i4>
      </vt:variant>
    </vt:vector>
  </HeadingPairs>
  <TitlesOfParts>
    <vt:vector size="20" baseType="lpstr">
      <vt:lpstr>Discrim do serviço</vt:lpstr>
      <vt:lpstr>Supervisor</vt:lpstr>
      <vt:lpstr>Eletricista de Refrigeração</vt:lpstr>
      <vt:lpstr>Auxiliar de Eletricista</vt:lpstr>
      <vt:lpstr>Mecânico de Refrigeração</vt:lpstr>
      <vt:lpstr>Aux. Mecânico Refrigeração</vt:lpstr>
      <vt:lpstr>Operador Diurno (12X36)</vt:lpstr>
      <vt:lpstr>Operador Noturno (12X36)</vt:lpstr>
      <vt:lpstr>Resumo</vt:lpstr>
      <vt:lpstr>Planilha de Totalização</vt:lpstr>
      <vt:lpstr>'Aux. Mecânico Refrigeração'!Area_de_impressao</vt:lpstr>
      <vt:lpstr>'Auxiliar de Eletricista'!Area_de_impressao</vt:lpstr>
      <vt:lpstr>'Discrim do serviço'!Area_de_impressao</vt:lpstr>
      <vt:lpstr>'Eletricista de Refrigeração'!Area_de_impressao</vt:lpstr>
      <vt:lpstr>'Mecânico de Refrigeração'!Area_de_impressao</vt:lpstr>
      <vt:lpstr>'Operador Diurno (12X36)'!Area_de_impressao</vt:lpstr>
      <vt:lpstr>'Operador Noturno (12X36)'!Area_de_impressao</vt:lpstr>
      <vt:lpstr>'Planilha de Totalização'!Area_de_impressao</vt:lpstr>
      <vt:lpstr>Resumo!Area_de_impressao</vt:lpstr>
      <vt:lpstr>Supervisor!Area_de_impressao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dc:creator>
  <cp:lastModifiedBy>Marivaldo de Sousa Gonçalves</cp:lastModifiedBy>
  <cp:revision>17</cp:revision>
  <cp:lastPrinted>2018-08-27T14:36:22Z</cp:lastPrinted>
  <dcterms:created xsi:type="dcterms:W3CDTF">1998-04-01T16:47:07Z</dcterms:created>
  <dcterms:modified xsi:type="dcterms:W3CDTF">2018-09-27T18:22:36Z</dcterms:modified>
</cp:coreProperties>
</file>