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6" activeTab="0"/>
  </bookViews>
  <sheets>
    <sheet name="Discriminação" sheetId="1" r:id="rId1"/>
    <sheet name="Custo Fixo (Veículos)" sheetId="2" r:id="rId2"/>
    <sheet name="Custo Variável (Veículos)" sheetId="3" r:id="rId3"/>
    <sheet name="Custo Mão de Obra" sheetId="4" r:id="rId4"/>
    <sheet name="Resumo Mão de Obra" sheetId="5" r:id="rId5"/>
    <sheet name="Totalização" sheetId="6" r:id="rId6"/>
  </sheets>
  <definedNames>
    <definedName name="_xlnm.Print_Area" localSheetId="1">'Custo Fixo (Veículos)'!$A$1:$C$40</definedName>
    <definedName name="_xlnm.Print_Area" localSheetId="3">'Custo Mão de Obra'!$A$1:$E$83</definedName>
    <definedName name="_xlnm.Print_Area" localSheetId="2">'Custo Variável (Veículos)'!$A$1:$C$40</definedName>
    <definedName name="_xlnm.Print_Area" localSheetId="0">'Discriminação'!$A$1:$C$13</definedName>
    <definedName name="_xlnm.Print_Area" localSheetId="4">'Resumo Mão de Obra'!$A$1:$G$7,'Resumo Mão de Obra'!$I$1:$P$11</definedName>
    <definedName name="_xlnm.Print_Area" localSheetId="5">'Totalização'!$B$1:$F$14</definedName>
    <definedName name="Excel_BuiltIn_Print_Area_1">"$#REF!.$A$5:$G$10"</definedName>
    <definedName name="Excel_BuiltIn_Print_Area_4">#REF!</definedName>
  </definedNames>
  <calcPr fullCalcOnLoad="1"/>
</workbook>
</file>

<file path=xl/sharedStrings.xml><?xml version="1.0" encoding="utf-8"?>
<sst xmlns="http://schemas.openxmlformats.org/spreadsheetml/2006/main" count="205" uniqueCount="157">
  <si>
    <t>ANEXO III</t>
  </si>
  <si>
    <t>A</t>
  </si>
  <si>
    <t>Data da apresentação da proposta (dia/mês/ano)</t>
  </si>
  <si>
    <t>B</t>
  </si>
  <si>
    <t>Município</t>
  </si>
  <si>
    <t>C</t>
  </si>
  <si>
    <t>Ano do Acordo, Convenção ou Sentença Normativa em Dissídio Coletivo</t>
  </si>
  <si>
    <t>D</t>
  </si>
  <si>
    <t>Tipo de Serviço</t>
  </si>
  <si>
    <t>E</t>
  </si>
  <si>
    <t>Nº de meses de execução
 contratual</t>
  </si>
  <si>
    <t>F</t>
  </si>
  <si>
    <t>Valor Global Estimado da Proposta</t>
  </si>
  <si>
    <t>NOTA :Só preencher as células em amarelo.</t>
  </si>
  <si>
    <t>Valor por Mês (R$)</t>
  </si>
  <si>
    <t>01. Seguro (valor/12 meses)</t>
  </si>
  <si>
    <t>02. Emplacamento e Seguro Obrigatório (valor/12 meses)</t>
  </si>
  <si>
    <t>03. Depreciação</t>
  </si>
  <si>
    <t>NOTA :Só preencher as células em amarelo (o valor de uma, ou mais, dessas células em amarelo pode ser deixado zerado).</t>
  </si>
  <si>
    <t>Valor por Km (R$)</t>
  </si>
  <si>
    <t>01. Combustível (Litro/10 Km)</t>
  </si>
  <si>
    <t>03. Pneu (4 Pneus/40.000 Km)</t>
  </si>
  <si>
    <t>04. Manutenção corretiva (Estimativa para 20.000 Km / 20.000)</t>
  </si>
  <si>
    <t>05. Outros (Especificar)</t>
  </si>
  <si>
    <t>TOTAL DOS INSUMOS DIVERSOS VARIÁVEIS</t>
  </si>
  <si>
    <t>Motorista</t>
  </si>
  <si>
    <t>VALOR (R$)</t>
  </si>
  <si>
    <t>MÓDULO 01 – COMPOSIÇÃO DA REMUNERAÇÃO</t>
  </si>
  <si>
    <t>Módulo 1</t>
  </si>
  <si>
    <t>Salário</t>
  </si>
  <si>
    <t>Adicional de Insalubridade</t>
  </si>
  <si>
    <t>Outros (especificar)</t>
  </si>
  <si>
    <t>TOTAL DO MÓDULO 01</t>
  </si>
  <si>
    <t>MÓDULO 02 – BENEFÍCIOS MENSAIS E DIÁRIOS</t>
  </si>
  <si>
    <t>Módulo 02</t>
  </si>
  <si>
    <t>Assistência Médica</t>
  </si>
  <si>
    <t>Auxílio Creche</t>
  </si>
  <si>
    <t>Auxílio Funeral</t>
  </si>
  <si>
    <t>Seguro de Vida</t>
  </si>
  <si>
    <t>TOTAL DO MÓDULO 02</t>
  </si>
  <si>
    <t>MÓDULO 03 – INSUMOS DIVERSOS</t>
  </si>
  <si>
    <t>Módulo 03</t>
  </si>
  <si>
    <t>Uniforme</t>
  </si>
  <si>
    <t>TOTAL DO MÓDULO 03</t>
  </si>
  <si>
    <t>MÓDULO 04 – ENCARGOS SOCIAIS E TRABALHISTAS</t>
  </si>
  <si>
    <t>SUBMÓDULO 4.1 – Encargos Previdenciários e FGTS</t>
  </si>
  <si>
    <t>SUBMÓDULO 4.1</t>
  </si>
  <si>
    <t>INSS</t>
  </si>
  <si>
    <t>SESI/SESC</t>
  </si>
  <si>
    <t>SENAI/SENAC</t>
  </si>
  <si>
    <t>INCRA</t>
  </si>
  <si>
    <t>Salário Educação</t>
  </si>
  <si>
    <t>FGTS</t>
  </si>
  <si>
    <t>Seguro de Acidente do Trabalho</t>
  </si>
  <si>
    <t>SEBRAE</t>
  </si>
  <si>
    <t>TOTAL DO SUBMÓDULO 4.1</t>
  </si>
  <si>
    <t>SUBMÓDULO 4.2 – 13º SALÁRIO E ADCIONAL DE FÉRIAS</t>
  </si>
  <si>
    <t>SUBMÓDULO 4.2</t>
  </si>
  <si>
    <t>Décimo Terceiro Salário</t>
  </si>
  <si>
    <t>Adicional de Férias</t>
  </si>
  <si>
    <t>Incidência do Submódulo 4.1 sobre 13º Salário e Adicional de Férias</t>
  </si>
  <si>
    <t>TOTAL DO SUBMÓDULO 4.2</t>
  </si>
  <si>
    <t>SUBMÓDULO 4.3 – AFASTAMENTO MATERNIDADE</t>
  </si>
  <si>
    <t>SUBMÓDULO 4.3</t>
  </si>
  <si>
    <t>Afastamento Maternidade</t>
  </si>
  <si>
    <t>Incidência do Submódulo 4.1 sobre Afastamento Maternidade</t>
  </si>
  <si>
    <t>Incidência do Submódulo 4.1 sobre Remun. E 13º recebidos pelo substituto durante licença</t>
  </si>
  <si>
    <t>TOTAL DO SUBMÓDULO 4.3</t>
  </si>
  <si>
    <t>SUBMÓDULO 4.4 – PROVISÃO PARA RESCISÃO</t>
  </si>
  <si>
    <t>SUBMÓDULO 4.4</t>
  </si>
  <si>
    <t>Aviso Prévio Indenizado</t>
  </si>
  <si>
    <t>Incidência do FGTS sobre o Aviso Prévio Indenizado</t>
  </si>
  <si>
    <t>Multa do FGTS sobre o  Aviso Prévio Indenizado</t>
  </si>
  <si>
    <t>Aviso Prévio Trabalhado</t>
  </si>
  <si>
    <t>Incidência do Submódulo 4.1 sobre o Aviso Prévio Trabalhado</t>
  </si>
  <si>
    <t>Multa do FGTS sobre o  Aviso Prévio Trabalhado</t>
  </si>
  <si>
    <t>TOTAL DO SUBMÓDULO 4.4</t>
  </si>
  <si>
    <t>SUBMÓDULO 4.5 – CUSTO DE REPOSIÇÃO DE PROFISSIONAL AUSENTE</t>
  </si>
  <si>
    <t>SUBMÓDULO 4.5</t>
  </si>
  <si>
    <t>Ausência por Férias</t>
  </si>
  <si>
    <t>Ausência por Licença Paternidade</t>
  </si>
  <si>
    <t>Ausência por Acidente de Trabalho</t>
  </si>
  <si>
    <t>Incidência do Submódulo 4.1 sobre Custo de Reposição de Profissional Ausente</t>
  </si>
  <si>
    <t>TOTAL DO SUBMÓDULO 4.5</t>
  </si>
  <si>
    <t>TOTAL DO MÓDULO 04</t>
  </si>
  <si>
    <t>ISSQN (Imposto sobre Serviços de Qualquer Natureza)</t>
  </si>
  <si>
    <t>PIS/PASEP – Programa de Integração Social</t>
  </si>
  <si>
    <t>COFINS – Contribuição para Financiamento da Seguridade Social</t>
  </si>
  <si>
    <t>Somatório do percentual dos tributos</t>
  </si>
  <si>
    <t>LUCRO</t>
  </si>
  <si>
    <t>CUSTOS VARIÁVEIS VEÍCULO 1 (POR KM RODADO)</t>
  </si>
  <si>
    <t>TOTAL DE CUSTO POR KM RODADO</t>
  </si>
  <si>
    <t>Custos Indiretos (% sobre o somatório dos módulos 01, 02, 03 e 04)</t>
  </si>
  <si>
    <t>Custos Indiretos (% sobre o total dos insumos variáveis)</t>
  </si>
  <si>
    <t>CUSTOS VARIÁVEIS VEÍCULO 2 (POR KM RODADO)</t>
  </si>
  <si>
    <t>TOTAL DOS INSUMOS DIVERSOS FIXOS (EXCETO MÃO DE OBRA)</t>
  </si>
  <si>
    <t>PROCESSO:</t>
  </si>
  <si>
    <t>PLANILHA DE CUSTOS E FORMAÇÃO DE PREÇOS</t>
  </si>
  <si>
    <t>Assistência Odontológica</t>
  </si>
  <si>
    <r>
      <t xml:space="preserve">Ausência por Doença - – </t>
    </r>
    <r>
      <rPr>
        <sz val="10"/>
        <color indexed="10"/>
        <rFont val="Arial"/>
        <family val="2"/>
      </rPr>
      <t>Obs.: Para este item informar quantidade estimada de ausências e não percentual</t>
    </r>
  </si>
  <si>
    <r>
      <t xml:space="preserve">Ausências Legais – </t>
    </r>
    <r>
      <rPr>
        <sz val="10"/>
        <color indexed="10"/>
        <rFont val="Arial"/>
        <family val="2"/>
      </rPr>
      <t>Obs.: Para este item informar quantidade estimada de ausências e não percentual</t>
    </r>
  </si>
  <si>
    <t>MÓDULO 05 – CUSTOS INDIRETOS, TRIBUTOS E LUCRO</t>
  </si>
  <si>
    <t>MÓDULO 05</t>
  </si>
  <si>
    <t>Lucro (% sobre o somatório dos módulos 01, 02, 03 e 04 e os Custos Indiretos)</t>
  </si>
  <si>
    <t>TOTAL DO MÓDULO 05</t>
  </si>
  <si>
    <t>CUSTO HOMEM/MÊS (SOMATÓRIO DOS MÓDULOS 01, 02, 03, 04 E 05)</t>
  </si>
  <si>
    <t>NOTA :Só preencher as células em amarelo, que podem ou não ser preenchidas na sua totalidade, a depender do regime de tributação da empresa. Ver nota explicativa.</t>
  </si>
  <si>
    <t>POSTO</t>
  </si>
  <si>
    <t>PERFIL DA MÃO-DE-OBRA</t>
  </si>
  <si>
    <t>3.4.1 PERÍODO DE TRABALHO</t>
  </si>
  <si>
    <t>3.4.2 VALOR</t>
  </si>
  <si>
    <t>3.4.2 CUSTO Hora Trabalhada</t>
  </si>
  <si>
    <t>3.4.3 PREÇO MENSAL</t>
  </si>
  <si>
    <t>3.4.1.1 Jornada Semanal</t>
  </si>
  <si>
    <t>3.4.1.2 Frequência Mensal</t>
  </si>
  <si>
    <t>3.4.1.3 Taxa da Hora Trabalhada</t>
  </si>
  <si>
    <t>3.4.2.1 Homem-Mês</t>
  </si>
  <si>
    <t>3.4.2.2 Hora Trabalhada</t>
  </si>
  <si>
    <t>3.4.1.3 Jornada Mensal</t>
  </si>
  <si>
    <t>3.4.3.1 Unitário</t>
  </si>
  <si>
    <t>3.4.3.2 Quantidade de Postos</t>
  </si>
  <si>
    <t>3.4.3.3 Total</t>
  </si>
  <si>
    <t>(Horas)</t>
  </si>
  <si>
    <t>Semana</t>
  </si>
  <si>
    <t>[= 1 / (3.4.1.1 X 3.4.1.2)]</t>
  </si>
  <si>
    <t>(=3.4.1.3 X 3.4.2.1)</t>
  </si>
  <si>
    <t>semana</t>
  </si>
  <si>
    <t>(3.4.1.1 X 3.4.1.2)               (Horas Trabalhadas)</t>
  </si>
  <si>
    <t>(= Item 3.4.2.2)                    (R$)</t>
  </si>
  <si>
    <t>(= 3.4.1.3X 3.4.2) (R$)</t>
  </si>
  <si>
    <t>(=SOMA 3.4.3.1X 3.4.3.2)                (R$)</t>
  </si>
  <si>
    <t>Valor Ordinário Mensal</t>
  </si>
  <si>
    <t>Valor Ordinário para 12 meses</t>
  </si>
  <si>
    <t>PLANILHA DE CUSTO UNITÁRIO – MOTORISTA</t>
  </si>
  <si>
    <t>PLANILHA DE TOTALIZAÇÃO – MOTORISTA</t>
  </si>
  <si>
    <t>Planilha de Custos e Formação de Preços - CPqGM</t>
  </si>
  <si>
    <t>QUADRO RESUMO DO VALOR GLOBAL ESTIMADO DO SERVIÇO</t>
  </si>
  <si>
    <t>CUSTO UNITÁRIO</t>
  </si>
  <si>
    <t>TOTAL ESTIMADO GERAL</t>
  </si>
  <si>
    <t>QUANTITATIVO MENSAL</t>
  </si>
  <si>
    <t>CUSTO TOTAL ESTIMADO POR MÊS</t>
  </si>
  <si>
    <t>CUSTO TOTAL ESTIMADO DO CONTRATO
(12 MESES)</t>
  </si>
  <si>
    <t>CUSTOS FIXOS VEÍCULO 1 (POR MÊS)</t>
  </si>
  <si>
    <t>TOTAL DE CUSTO POR MÊS</t>
  </si>
  <si>
    <t>CUSTOS FIXOS VEÍCULO 2 (POR MÊS)</t>
  </si>
  <si>
    <t>02. Manutenção Preventiva (Inclui Troca de Óleo, Lubrificantes, etc.) (Valor/10.000 Km)</t>
  </si>
  <si>
    <t>04. Lavagens</t>
  </si>
  <si>
    <t>05. Outros (especificar)</t>
  </si>
  <si>
    <t>CUSTOS FIXOS VEÍCULO 1
(POR MÊS)</t>
  </si>
  <si>
    <t>CUSTOS VARIÁVEIS VEÍCULO 1
(POR KM RODADO)</t>
  </si>
  <si>
    <t>CUSTOS VARIÁVEIS VEÍCULO 2
(POR KM RODADO)</t>
  </si>
  <si>
    <t>CUSTOS FIXOS VEÍCULO 2
(POR MÊS)</t>
  </si>
  <si>
    <r>
      <t xml:space="preserve">Outros </t>
    </r>
    <r>
      <rPr>
        <sz val="10"/>
        <color indexed="10"/>
        <rFont val="Arial"/>
        <family val="2"/>
      </rPr>
      <t>(especificar e demonstrar memória de cálculo -caso necessário encaminhe arquivo a parte)</t>
    </r>
  </si>
  <si>
    <r>
      <t xml:space="preserve">Vale Refeição </t>
    </r>
    <r>
      <rPr>
        <sz val="10"/>
        <color indexed="10"/>
        <rFont val="Arial"/>
        <family val="2"/>
      </rPr>
      <t>(demonstrar a memória de cálculo nessa linha)</t>
    </r>
  </si>
  <si>
    <r>
      <t xml:space="preserve">Vale Transporte </t>
    </r>
    <r>
      <rPr>
        <sz val="10"/>
        <color indexed="10"/>
        <rFont val="Arial"/>
        <family val="2"/>
      </rPr>
      <t>(demonstrar a memória de cálculo nessa linha)</t>
    </r>
  </si>
  <si>
    <t>VALOR FIXO DA MÃO DE OBRA
(MOTORISTA POR MÊS)</t>
  </si>
  <si>
    <t>Contribuição Previdenciária (Empresas enquadradas na Lei 123/2006 e suas alterações)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</si>
</sst>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[$R$-416]\ #,##0.00;[Red]\-[$R$-416]\ #,##0.00"/>
    <numFmt numFmtId="166" formatCode="0.0000"/>
    <numFmt numFmtId="167" formatCode="0.00000000"/>
    <numFmt numFmtId="168" formatCode="#,##0.00;[Red]#,##0.00"/>
    <numFmt numFmtId="169" formatCode="_(* #,##0.00_);_(* \(#,##0.00\);_(* \-??_);_(@_)"/>
    <numFmt numFmtId="170" formatCode="#,##0_ ;[Red]\-#,##0\ "/>
  </numFmts>
  <fonts count="59">
    <font>
      <sz val="10"/>
      <name val="Arial"/>
      <family val="2"/>
    </font>
    <font>
      <b/>
      <sz val="12"/>
      <color indexed="8"/>
      <name val="Arial1"/>
      <family val="0"/>
    </font>
    <font>
      <sz val="10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"/>
      <family val="2"/>
    </font>
    <font>
      <sz val="12"/>
      <color indexed="8"/>
      <name val="Arial1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1"/>
      <family val="0"/>
    </font>
    <font>
      <b/>
      <sz val="12"/>
      <color theme="1"/>
      <name val="Arial1"/>
      <family val="0"/>
    </font>
    <font>
      <b/>
      <sz val="10"/>
      <color rgb="FFFF0000"/>
      <name val="Arial"/>
      <family val="2"/>
    </font>
    <font>
      <sz val="10"/>
      <color theme="1"/>
      <name val="Arial1"/>
      <family val="0"/>
    </font>
    <font>
      <sz val="9"/>
      <color theme="1"/>
      <name val="Arial1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mediumGray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 style="thin">
        <color indexed="8"/>
      </bottom>
    </border>
    <border>
      <left style="medium"/>
      <right style="thick"/>
      <top style="thin">
        <color indexed="8"/>
      </top>
      <bottom style="thin">
        <color indexed="8"/>
      </bottom>
    </border>
    <border>
      <left style="medium"/>
      <right style="thick"/>
      <top style="thin">
        <color indexed="8"/>
      </top>
      <bottom style="medium"/>
    </border>
    <border>
      <left style="medium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medium"/>
      <right style="thick"/>
      <top style="thin"/>
      <bottom style="medium"/>
    </border>
    <border>
      <left style="medium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164" fontId="2" fillId="0" borderId="0" applyBorder="0" applyProtection="0">
      <alignment/>
    </xf>
    <xf numFmtId="0" fontId="4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6" fillId="21" borderId="5" applyNumberFormat="0" applyAlignment="0" applyProtection="0"/>
    <xf numFmtId="41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64" fontId="5" fillId="33" borderId="10" xfId="44" applyNumberFormat="1" applyFont="1" applyFill="1" applyBorder="1" applyAlignment="1" applyProtection="1">
      <alignment horizontal="center" vertical="center"/>
      <protection/>
    </xf>
    <xf numFmtId="165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10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0" fontId="0" fillId="33" borderId="11" xfId="0" applyNumberFormat="1" applyFont="1" applyFill="1" applyBorder="1" applyAlignment="1">
      <alignment horizontal="right"/>
    </xf>
    <xf numFmtId="10" fontId="0" fillId="33" borderId="13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 horizontal="right"/>
    </xf>
    <xf numFmtId="10" fontId="14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10" fontId="0" fillId="33" borderId="14" xfId="0" applyNumberFormat="1" applyFont="1" applyFill="1" applyBorder="1" applyAlignment="1">
      <alignment horizontal="right"/>
    </xf>
    <xf numFmtId="10" fontId="14" fillId="0" borderId="14" xfId="0" applyNumberFormat="1" applyFont="1" applyBorder="1" applyAlignment="1">
      <alignment horizontal="right"/>
    </xf>
    <xf numFmtId="10" fontId="0" fillId="33" borderId="15" xfId="0" applyNumberFormat="1" applyFont="1" applyFill="1" applyBorder="1" applyAlignment="1">
      <alignment horizontal="right"/>
    </xf>
    <xf numFmtId="4" fontId="0" fillId="0" borderId="16" xfId="0" applyNumberFormat="1" applyFont="1" applyBorder="1" applyAlignment="1">
      <alignment horizontal="center"/>
    </xf>
    <xf numFmtId="165" fontId="0" fillId="33" borderId="17" xfId="0" applyNumberFormat="1" applyFont="1" applyFill="1" applyBorder="1" applyAlignment="1">
      <alignment/>
    </xf>
    <xf numFmtId="165" fontId="0" fillId="33" borderId="18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4" fontId="0" fillId="0" borderId="20" xfId="46" applyFont="1" applyBorder="1" applyAlignment="1">
      <alignment/>
    </xf>
    <xf numFmtId="0" fontId="13" fillId="0" borderId="21" xfId="0" applyFont="1" applyBorder="1" applyAlignment="1">
      <alignment vertical="center"/>
    </xf>
    <xf numFmtId="44" fontId="0" fillId="0" borderId="20" xfId="46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>
      <alignment vertical="center"/>
    </xf>
    <xf numFmtId="10" fontId="14" fillId="34" borderId="20" xfId="0" applyNumberFormat="1" applyFont="1" applyFill="1" applyBorder="1" applyAlignment="1">
      <alignment horizontal="right"/>
    </xf>
    <xf numFmtId="0" fontId="13" fillId="35" borderId="22" xfId="0" applyFont="1" applyFill="1" applyBorder="1" applyAlignment="1">
      <alignment vertical="center"/>
    </xf>
    <xf numFmtId="44" fontId="0" fillId="0" borderId="23" xfId="46" applyFont="1" applyBorder="1" applyAlignment="1">
      <alignment/>
    </xf>
    <xf numFmtId="44" fontId="7" fillId="0" borderId="24" xfId="46" applyFont="1" applyBorder="1" applyAlignment="1">
      <alignment horizontal="center" vertical="center"/>
    </xf>
    <xf numFmtId="0" fontId="13" fillId="0" borderId="25" xfId="0" applyFont="1" applyBorder="1" applyAlignment="1">
      <alignment horizontal="left"/>
    </xf>
    <xf numFmtId="10" fontId="0" fillId="33" borderId="26" xfId="0" applyNumberFormat="1" applyFont="1" applyFill="1" applyBorder="1" applyAlignment="1">
      <alignment horizontal="right"/>
    </xf>
    <xf numFmtId="44" fontId="0" fillId="0" borderId="27" xfId="46" applyFont="1" applyBorder="1" applyAlignment="1">
      <alignment/>
    </xf>
    <xf numFmtId="165" fontId="1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28" xfId="0" applyFont="1" applyBorder="1" applyAlignment="1">
      <alignment horizontal="right"/>
    </xf>
    <xf numFmtId="4" fontId="0" fillId="33" borderId="12" xfId="0" applyNumberFormat="1" applyFont="1" applyFill="1" applyBorder="1" applyAlignment="1">
      <alignment/>
    </xf>
    <xf numFmtId="4" fontId="10" fillId="0" borderId="28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0" fontId="0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4" fontId="13" fillId="0" borderId="28" xfId="0" applyNumberFormat="1" applyFont="1" applyBorder="1" applyAlignment="1" applyProtection="1">
      <alignment horizontal="center" vertical="top"/>
      <protection hidden="1"/>
    </xf>
    <xf numFmtId="4" fontId="0" fillId="0" borderId="12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4" fontId="12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6" fontId="16" fillId="0" borderId="0" xfId="0" applyNumberFormat="1" applyFont="1" applyAlignment="1">
      <alignment/>
    </xf>
    <xf numFmtId="167" fontId="16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2" fontId="16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center"/>
    </xf>
    <xf numFmtId="43" fontId="16" fillId="0" borderId="0" xfId="61" applyFont="1" applyBorder="1" applyAlignment="1" applyProtection="1">
      <alignment/>
      <protection/>
    </xf>
    <xf numFmtId="4" fontId="12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4" fontId="54" fillId="0" borderId="33" xfId="46" applyFont="1" applyBorder="1" applyAlignment="1">
      <alignment/>
    </xf>
    <xf numFmtId="44" fontId="55" fillId="0" borderId="33" xfId="46" applyFont="1" applyBorder="1" applyAlignment="1">
      <alignment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8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165" fontId="13" fillId="0" borderId="34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165" fontId="13" fillId="0" borderId="39" xfId="0" applyNumberFormat="1" applyFont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165" fontId="13" fillId="0" borderId="42" xfId="0" applyNumberFormat="1" applyFont="1" applyBorder="1" applyAlignment="1">
      <alignment horizontal="center" vertical="center"/>
    </xf>
    <xf numFmtId="165" fontId="13" fillId="0" borderId="43" xfId="0" applyNumberFormat="1" applyFont="1" applyBorder="1" applyAlignment="1">
      <alignment horizontal="center" vertical="center"/>
    </xf>
    <xf numFmtId="165" fontId="7" fillId="0" borderId="41" xfId="0" applyNumberFormat="1" applyFont="1" applyBorder="1" applyAlignment="1">
      <alignment horizontal="center" vertical="center"/>
    </xf>
    <xf numFmtId="165" fontId="13" fillId="0" borderId="44" xfId="0" applyNumberFormat="1" applyFont="1" applyBorder="1" applyAlignment="1">
      <alignment horizontal="center" vertical="center"/>
    </xf>
    <xf numFmtId="165" fontId="13" fillId="0" borderId="35" xfId="0" applyNumberFormat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170" fontId="13" fillId="0" borderId="44" xfId="0" applyNumberFormat="1" applyFont="1" applyBorder="1" applyAlignment="1">
      <alignment horizontal="center" vertical="center"/>
    </xf>
    <xf numFmtId="170" fontId="13" fillId="0" borderId="3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56" fillId="0" borderId="0" xfId="0" applyFont="1" applyAlignment="1">
      <alignment horizontal="left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0" fillId="35" borderId="60" xfId="0" applyFont="1" applyFill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0" xfId="0" applyFont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0" fillId="0" borderId="6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21" fontId="0" fillId="0" borderId="0" xfId="0" applyNumberFormat="1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16" fillId="0" borderId="66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36" borderId="46" xfId="0" applyFont="1" applyFill="1" applyBorder="1" applyAlignment="1">
      <alignment horizontal="center" vertical="center" wrapText="1"/>
    </xf>
    <xf numFmtId="0" fontId="7" fillId="36" borderId="67" xfId="0" applyFont="1" applyFill="1" applyBorder="1" applyAlignment="1">
      <alignment horizontal="center" vertical="center" wrapText="1"/>
    </xf>
    <xf numFmtId="0" fontId="7" fillId="36" borderId="68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Comma 1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5</xdr:row>
      <xdr:rowOff>9525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86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2295525</xdr:colOff>
      <xdr:row>5</xdr:row>
      <xdr:rowOff>95250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2295525</xdr:colOff>
      <xdr:row>5</xdr:row>
      <xdr:rowOff>95250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1190625</xdr:colOff>
      <xdr:row>5</xdr:row>
      <xdr:rowOff>104775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1819275</xdr:colOff>
      <xdr:row>1</xdr:row>
      <xdr:rowOff>114300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11</xdr:col>
      <xdr:colOff>371475</xdr:colOff>
      <xdr:row>1</xdr:row>
      <xdr:rowOff>114300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2295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2295525</xdr:colOff>
      <xdr:row>5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2295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13"/>
  <sheetViews>
    <sheetView tabSelected="1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21.7109375" style="0" customWidth="1"/>
    <col min="2" max="2" width="35.00390625" style="0" customWidth="1"/>
    <col min="3" max="3" width="35.140625" style="0" customWidth="1"/>
  </cols>
  <sheetData>
    <row r="4" spans="1:2" ht="15.75">
      <c r="A4" s="1"/>
      <c r="B4" s="2"/>
    </row>
    <row r="5" spans="1:3" ht="15.75">
      <c r="A5" s="99" t="s">
        <v>0</v>
      </c>
      <c r="B5" s="99"/>
      <c r="C5" s="99"/>
    </row>
    <row r="6" spans="1:3" ht="12.75">
      <c r="A6" s="2"/>
      <c r="B6" s="2"/>
      <c r="C6" s="2"/>
    </row>
    <row r="7" spans="1:3" ht="93">
      <c r="A7" s="3" t="s">
        <v>1</v>
      </c>
      <c r="B7" s="4" t="s">
        <v>2</v>
      </c>
      <c r="C7" s="5"/>
    </row>
    <row r="8" spans="1:3" ht="23.25">
      <c r="A8" s="6" t="s">
        <v>3</v>
      </c>
      <c r="B8" s="7" t="s">
        <v>4</v>
      </c>
      <c r="C8" s="8"/>
    </row>
    <row r="9" spans="1:3" ht="93">
      <c r="A9" s="6" t="s">
        <v>5</v>
      </c>
      <c r="B9" s="4" t="s">
        <v>6</v>
      </c>
      <c r="C9" s="8"/>
    </row>
    <row r="10" spans="1:3" ht="23.25">
      <c r="A10" s="6" t="s">
        <v>7</v>
      </c>
      <c r="B10" s="9" t="s">
        <v>8</v>
      </c>
      <c r="C10" s="8"/>
    </row>
    <row r="11" spans="1:3" ht="69.75">
      <c r="A11" s="6" t="s">
        <v>9</v>
      </c>
      <c r="B11" s="10" t="s">
        <v>10</v>
      </c>
      <c r="C11" s="11"/>
    </row>
    <row r="12" spans="1:3" ht="69.75">
      <c r="A12" s="6" t="s">
        <v>11</v>
      </c>
      <c r="B12" s="10" t="s">
        <v>12</v>
      </c>
      <c r="C12" s="12">
        <f>Totalização!F14</f>
        <v>0</v>
      </c>
    </row>
    <row r="13" spans="1:3" ht="13.5" customHeight="1">
      <c r="A13" s="100" t="s">
        <v>13</v>
      </c>
      <c r="B13" s="100"/>
      <c r="C13" s="100"/>
    </row>
  </sheetData>
  <sheetProtection selectLockedCells="1" selectUnlockedCells="1"/>
  <mergeCells count="2">
    <mergeCell ref="A5:C5"/>
    <mergeCell ref="A13:C13"/>
  </mergeCells>
  <printOptions horizontalCentered="1"/>
  <pageMargins left="0.7875" right="0.7875" top="1.025" bottom="1.025" header="0.7875" footer="0.7875"/>
  <pageSetup fitToHeight="1" fitToWidth="1" horizontalDpi="300" verticalDpi="300" orientation="portrait" paperSize="9" scale="94" r:id="rId2"/>
  <headerFooter alignWithMargins="0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40"/>
  <sheetViews>
    <sheetView zoomScalePageLayoutView="0" workbookViewId="0" topLeftCell="A4">
      <selection activeCell="A26" sqref="A26:B26"/>
    </sheetView>
  </sheetViews>
  <sheetFormatPr defaultColWidth="9.140625" defaultRowHeight="12.75"/>
  <cols>
    <col min="1" max="1" width="96.8515625" style="0" customWidth="1"/>
    <col min="2" max="2" width="11.7109375" style="0" customWidth="1"/>
    <col min="3" max="3" width="16.7109375" style="0" bestFit="1" customWidth="1"/>
  </cols>
  <sheetData>
    <row r="5" spans="1:3" ht="13.5" thickBot="1">
      <c r="A5" s="14"/>
      <c r="B5" s="14"/>
      <c r="C5" s="14"/>
    </row>
    <row r="6" spans="1:5" ht="15.75" customHeight="1" thickBot="1" thickTop="1">
      <c r="A6" s="105" t="s">
        <v>142</v>
      </c>
      <c r="B6" s="106"/>
      <c r="C6" s="107"/>
      <c r="D6" s="24"/>
      <c r="E6" s="24"/>
    </row>
    <row r="7" spans="1:3" ht="15.75" thickBot="1">
      <c r="A7" s="108"/>
      <c r="B7" s="109"/>
      <c r="C7" s="28" t="s">
        <v>14</v>
      </c>
    </row>
    <row r="8" spans="1:3" ht="15.75" customHeight="1">
      <c r="A8" s="103" t="s">
        <v>15</v>
      </c>
      <c r="B8" s="104"/>
      <c r="C8" s="29">
        <v>0</v>
      </c>
    </row>
    <row r="9" spans="1:3" ht="15">
      <c r="A9" s="103" t="s">
        <v>16</v>
      </c>
      <c r="B9" s="104"/>
      <c r="C9" s="30">
        <v>0</v>
      </c>
    </row>
    <row r="10" spans="1:3" ht="15">
      <c r="A10" s="103" t="s">
        <v>17</v>
      </c>
      <c r="B10" s="104"/>
      <c r="C10" s="30">
        <v>0</v>
      </c>
    </row>
    <row r="11" spans="1:3" ht="15">
      <c r="A11" s="103" t="s">
        <v>146</v>
      </c>
      <c r="B11" s="104"/>
      <c r="C11" s="30">
        <v>0</v>
      </c>
    </row>
    <row r="12" spans="1:3" ht="15.75" thickBot="1">
      <c r="A12" s="103" t="s">
        <v>147</v>
      </c>
      <c r="B12" s="104"/>
      <c r="C12" s="30">
        <v>0</v>
      </c>
    </row>
    <row r="13" spans="1:3" ht="16.5" thickBot="1">
      <c r="A13" s="111" t="s">
        <v>95</v>
      </c>
      <c r="B13" s="112"/>
      <c r="C13" s="43">
        <f>SUM(C8:C12)</f>
        <v>0</v>
      </c>
    </row>
    <row r="14" spans="1:3" ht="15">
      <c r="A14" s="40" t="s">
        <v>93</v>
      </c>
      <c r="B14" s="41">
        <v>0</v>
      </c>
      <c r="C14" s="42">
        <f>C13*B14</f>
        <v>0</v>
      </c>
    </row>
    <row r="15" spans="1:3" ht="15">
      <c r="A15" s="33" t="s">
        <v>85</v>
      </c>
      <c r="B15" s="25">
        <v>0</v>
      </c>
      <c r="C15" s="32">
        <f>C21*B15</f>
        <v>0</v>
      </c>
    </row>
    <row r="16" spans="1:3" ht="15">
      <c r="A16" s="33" t="s">
        <v>86</v>
      </c>
      <c r="B16" s="25">
        <v>0</v>
      </c>
      <c r="C16" s="32">
        <f>C21*B16</f>
        <v>0</v>
      </c>
    </row>
    <row r="17" spans="1:3" ht="15">
      <c r="A17" s="33" t="s">
        <v>87</v>
      </c>
      <c r="B17" s="25">
        <v>0</v>
      </c>
      <c r="C17" s="32">
        <f>C21*B17</f>
        <v>0</v>
      </c>
    </row>
    <row r="18" spans="1:3" ht="15">
      <c r="A18" s="33" t="s">
        <v>156</v>
      </c>
      <c r="B18" s="25">
        <v>0</v>
      </c>
      <c r="C18" s="34">
        <f>IF(ISERR(B18*C21),0,B18*C21)</f>
        <v>0</v>
      </c>
    </row>
    <row r="19" spans="1:3" ht="15.75" customHeight="1">
      <c r="A19" s="35" t="s">
        <v>88</v>
      </c>
      <c r="B19" s="26">
        <f>SUM(B15:B18)</f>
        <v>0</v>
      </c>
      <c r="C19" s="36"/>
    </row>
    <row r="20" spans="1:3" ht="15.75" thickBot="1">
      <c r="A20" s="37" t="s">
        <v>89</v>
      </c>
      <c r="B20" s="27">
        <v>0</v>
      </c>
      <c r="C20" s="38">
        <f>(C13+C14)*B20</f>
        <v>0</v>
      </c>
    </row>
    <row r="21" spans="1:3" ht="16.5" thickBot="1">
      <c r="A21" s="101" t="s">
        <v>143</v>
      </c>
      <c r="B21" s="102"/>
      <c r="C21" s="39">
        <f>ROUND(((C13+C14+C20)/(1-B19)),2)</f>
        <v>0</v>
      </c>
    </row>
    <row r="22" spans="1:3" ht="16.5" thickBot="1" thickTop="1">
      <c r="A22" s="15"/>
      <c r="B22" s="22"/>
      <c r="C22" s="23"/>
    </row>
    <row r="23" spans="1:3" ht="17.25" thickBot="1" thickTop="1">
      <c r="A23" s="105" t="s">
        <v>144</v>
      </c>
      <c r="B23" s="106"/>
      <c r="C23" s="107"/>
    </row>
    <row r="24" spans="1:3" ht="15.75" thickBot="1">
      <c r="A24" s="108"/>
      <c r="B24" s="109"/>
      <c r="C24" s="28" t="s">
        <v>14</v>
      </c>
    </row>
    <row r="25" spans="1:3" ht="13.5" customHeight="1">
      <c r="A25" s="103" t="s">
        <v>15</v>
      </c>
      <c r="B25" s="104"/>
      <c r="C25" s="29">
        <v>0</v>
      </c>
    </row>
    <row r="26" spans="1:4" ht="12.75" customHeight="1">
      <c r="A26" s="103" t="s">
        <v>16</v>
      </c>
      <c r="B26" s="104"/>
      <c r="C26" s="30">
        <v>0</v>
      </c>
      <c r="D26" s="13"/>
    </row>
    <row r="27" spans="1:3" ht="15">
      <c r="A27" s="103" t="s">
        <v>17</v>
      </c>
      <c r="B27" s="104"/>
      <c r="C27" s="30">
        <v>0</v>
      </c>
    </row>
    <row r="28" spans="1:3" ht="15">
      <c r="A28" s="103" t="s">
        <v>146</v>
      </c>
      <c r="B28" s="104"/>
      <c r="C28" s="30">
        <v>0</v>
      </c>
    </row>
    <row r="29" spans="1:3" ht="15.75" thickBot="1">
      <c r="A29" s="103" t="s">
        <v>147</v>
      </c>
      <c r="B29" s="104"/>
      <c r="C29" s="30">
        <v>0</v>
      </c>
    </row>
    <row r="30" spans="1:3" ht="16.5" thickBot="1">
      <c r="A30" s="111" t="s">
        <v>95</v>
      </c>
      <c r="B30" s="112"/>
      <c r="C30" s="43">
        <f>SUM(C25:C29)</f>
        <v>0</v>
      </c>
    </row>
    <row r="31" spans="1:3" ht="15">
      <c r="A31" s="40" t="s">
        <v>93</v>
      </c>
      <c r="B31" s="41">
        <v>0</v>
      </c>
      <c r="C31" s="42">
        <f>C30*B31</f>
        <v>0</v>
      </c>
    </row>
    <row r="32" spans="1:3" ht="15">
      <c r="A32" s="33" t="s">
        <v>85</v>
      </c>
      <c r="B32" s="25">
        <v>0</v>
      </c>
      <c r="C32" s="32">
        <f>C38*B32</f>
        <v>0</v>
      </c>
    </row>
    <row r="33" spans="1:3" ht="15">
      <c r="A33" s="33" t="s">
        <v>86</v>
      </c>
      <c r="B33" s="25">
        <v>0</v>
      </c>
      <c r="C33" s="32">
        <f>C38*B33</f>
        <v>0</v>
      </c>
    </row>
    <row r="34" spans="1:3" ht="15">
      <c r="A34" s="33" t="s">
        <v>87</v>
      </c>
      <c r="B34" s="25">
        <v>0</v>
      </c>
      <c r="C34" s="32">
        <f>C38*B34</f>
        <v>0</v>
      </c>
    </row>
    <row r="35" spans="1:3" ht="15">
      <c r="A35" s="33" t="s">
        <v>156</v>
      </c>
      <c r="B35" s="25">
        <v>0</v>
      </c>
      <c r="C35" s="34">
        <f>IF(ISERR(B35*C38),0,B35*C38)</f>
        <v>0</v>
      </c>
    </row>
    <row r="36" spans="1:3" ht="15">
      <c r="A36" s="35" t="s">
        <v>88</v>
      </c>
      <c r="B36" s="26">
        <f>SUM(B32:B35)</f>
        <v>0</v>
      </c>
      <c r="C36" s="36"/>
    </row>
    <row r="37" spans="1:3" ht="15.75" thickBot="1">
      <c r="A37" s="37" t="s">
        <v>89</v>
      </c>
      <c r="B37" s="27">
        <v>0</v>
      </c>
      <c r="C37" s="38">
        <f>(C30+C31)*B37</f>
        <v>0</v>
      </c>
    </row>
    <row r="38" spans="1:3" ht="16.5" thickBot="1">
      <c r="A38" s="101" t="s">
        <v>143</v>
      </c>
      <c r="B38" s="102"/>
      <c r="C38" s="39">
        <f>ROUND(((C30+C31+C37)/(1-B36)),2)</f>
        <v>0</v>
      </c>
    </row>
    <row r="39" ht="13.5" thickTop="1"/>
    <row r="40" spans="1:3" ht="12.75">
      <c r="A40" s="110" t="s">
        <v>18</v>
      </c>
      <c r="B40" s="110"/>
      <c r="C40" s="110"/>
    </row>
  </sheetData>
  <sheetProtection/>
  <mergeCells count="19">
    <mergeCell ref="A40:C40"/>
    <mergeCell ref="A26:B26"/>
    <mergeCell ref="A27:B27"/>
    <mergeCell ref="A29:B29"/>
    <mergeCell ref="A30:B30"/>
    <mergeCell ref="A12:B12"/>
    <mergeCell ref="A13:B13"/>
    <mergeCell ref="A21:B21"/>
    <mergeCell ref="A23:C23"/>
    <mergeCell ref="A24:B24"/>
    <mergeCell ref="A38:B38"/>
    <mergeCell ref="A11:B11"/>
    <mergeCell ref="A28:B28"/>
    <mergeCell ref="A6:C6"/>
    <mergeCell ref="A7:B7"/>
    <mergeCell ref="A8:B8"/>
    <mergeCell ref="A9:B9"/>
    <mergeCell ref="A10:B10"/>
    <mergeCell ref="A25:B25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40"/>
  <sheetViews>
    <sheetView zoomScalePageLayoutView="0" workbookViewId="0" topLeftCell="A7">
      <selection activeCell="B2" sqref="B2"/>
    </sheetView>
  </sheetViews>
  <sheetFormatPr defaultColWidth="9.140625" defaultRowHeight="12.75"/>
  <cols>
    <col min="1" max="1" width="96.8515625" style="0" customWidth="1"/>
    <col min="2" max="2" width="11.7109375" style="0" customWidth="1"/>
    <col min="3" max="3" width="16.140625" style="0" customWidth="1"/>
  </cols>
  <sheetData>
    <row r="5" spans="1:3" ht="13.5" thickBot="1">
      <c r="A5" s="14"/>
      <c r="B5" s="14"/>
      <c r="C5" s="14"/>
    </row>
    <row r="6" spans="1:5" ht="15.75" customHeight="1" thickBot="1" thickTop="1">
      <c r="A6" s="105" t="s">
        <v>90</v>
      </c>
      <c r="B6" s="106"/>
      <c r="C6" s="107"/>
      <c r="D6" s="24"/>
      <c r="E6" s="24"/>
    </row>
    <row r="7" spans="1:3" ht="15.75" thickBot="1">
      <c r="A7" s="108"/>
      <c r="B7" s="109"/>
      <c r="C7" s="28" t="s">
        <v>19</v>
      </c>
    </row>
    <row r="8" spans="1:3" ht="15.75" customHeight="1">
      <c r="A8" s="103" t="s">
        <v>20</v>
      </c>
      <c r="B8" s="104"/>
      <c r="C8" s="29">
        <v>0</v>
      </c>
    </row>
    <row r="9" spans="1:3" ht="15">
      <c r="A9" s="103" t="s">
        <v>145</v>
      </c>
      <c r="B9" s="104"/>
      <c r="C9" s="30">
        <v>0</v>
      </c>
    </row>
    <row r="10" spans="1:3" ht="15">
      <c r="A10" s="103" t="s">
        <v>21</v>
      </c>
      <c r="B10" s="104"/>
      <c r="C10" s="30">
        <v>0</v>
      </c>
    </row>
    <row r="11" spans="1:3" ht="15">
      <c r="A11" s="103" t="s">
        <v>22</v>
      </c>
      <c r="B11" s="104"/>
      <c r="C11" s="30">
        <v>0</v>
      </c>
    </row>
    <row r="12" spans="1:3" ht="15.75" thickBot="1">
      <c r="A12" s="113" t="s">
        <v>23</v>
      </c>
      <c r="B12" s="114"/>
      <c r="C12" s="31">
        <v>0</v>
      </c>
    </row>
    <row r="13" spans="1:3" ht="16.5" thickBot="1">
      <c r="A13" s="111" t="s">
        <v>24</v>
      </c>
      <c r="B13" s="112"/>
      <c r="C13" s="43">
        <f>SUM(C8:C12)</f>
        <v>0</v>
      </c>
    </row>
    <row r="14" spans="1:3" ht="15">
      <c r="A14" s="40" t="s">
        <v>93</v>
      </c>
      <c r="B14" s="41">
        <v>0</v>
      </c>
      <c r="C14" s="42">
        <f>C13*B14</f>
        <v>0</v>
      </c>
    </row>
    <row r="15" spans="1:3" ht="15">
      <c r="A15" s="33" t="s">
        <v>85</v>
      </c>
      <c r="B15" s="25">
        <v>0</v>
      </c>
      <c r="C15" s="32">
        <f>C21*B15</f>
        <v>0</v>
      </c>
    </row>
    <row r="16" spans="1:3" ht="15">
      <c r="A16" s="33" t="s">
        <v>86</v>
      </c>
      <c r="B16" s="25">
        <v>0</v>
      </c>
      <c r="C16" s="32">
        <f>C21*B16</f>
        <v>0</v>
      </c>
    </row>
    <row r="17" spans="1:3" ht="15">
      <c r="A17" s="33" t="s">
        <v>87</v>
      </c>
      <c r="B17" s="25">
        <v>0</v>
      </c>
      <c r="C17" s="32">
        <f>C21*B17</f>
        <v>0</v>
      </c>
    </row>
    <row r="18" spans="1:3" ht="15">
      <c r="A18" s="33" t="s">
        <v>156</v>
      </c>
      <c r="B18" s="25">
        <v>0</v>
      </c>
      <c r="C18" s="34">
        <f>IF(ISERR(B18*C21),0,B18*C21)</f>
        <v>0</v>
      </c>
    </row>
    <row r="19" spans="1:3" ht="15.75" customHeight="1">
      <c r="A19" s="35" t="s">
        <v>88</v>
      </c>
      <c r="B19" s="26">
        <f>SUM(B15:B18)</f>
        <v>0</v>
      </c>
      <c r="C19" s="36"/>
    </row>
    <row r="20" spans="1:3" ht="15.75" thickBot="1">
      <c r="A20" s="37" t="s">
        <v>89</v>
      </c>
      <c r="B20" s="27">
        <v>0</v>
      </c>
      <c r="C20" s="38">
        <f>(C13+C14)*B20</f>
        <v>0</v>
      </c>
    </row>
    <row r="21" spans="1:3" ht="16.5" thickBot="1">
      <c r="A21" s="101" t="s">
        <v>91</v>
      </c>
      <c r="B21" s="102"/>
      <c r="C21" s="39">
        <f>ROUND(((C13+C14+C20)/(1-B19)),2)</f>
        <v>0</v>
      </c>
    </row>
    <row r="22" spans="1:3" ht="16.5" thickBot="1" thickTop="1">
      <c r="A22" s="15"/>
      <c r="B22" s="22"/>
      <c r="C22" s="23"/>
    </row>
    <row r="23" spans="1:3" ht="17.25" thickBot="1" thickTop="1">
      <c r="A23" s="105" t="s">
        <v>94</v>
      </c>
      <c r="B23" s="106"/>
      <c r="C23" s="107"/>
    </row>
    <row r="24" spans="1:3" ht="15.75" thickBot="1">
      <c r="A24" s="108"/>
      <c r="B24" s="109"/>
      <c r="C24" s="28" t="s">
        <v>19</v>
      </c>
    </row>
    <row r="25" spans="1:3" ht="13.5" customHeight="1">
      <c r="A25" s="103" t="s">
        <v>20</v>
      </c>
      <c r="B25" s="104"/>
      <c r="C25" s="29">
        <v>0</v>
      </c>
    </row>
    <row r="26" spans="1:4" ht="12.75" customHeight="1">
      <c r="A26" s="103" t="s">
        <v>145</v>
      </c>
      <c r="B26" s="104"/>
      <c r="C26" s="30">
        <v>0</v>
      </c>
      <c r="D26" s="13"/>
    </row>
    <row r="27" spans="1:3" ht="15">
      <c r="A27" s="103" t="s">
        <v>21</v>
      </c>
      <c r="B27" s="104"/>
      <c r="C27" s="30">
        <v>0</v>
      </c>
    </row>
    <row r="28" spans="1:3" ht="15">
      <c r="A28" s="103" t="s">
        <v>22</v>
      </c>
      <c r="B28" s="104"/>
      <c r="C28" s="30">
        <v>0</v>
      </c>
    </row>
    <row r="29" spans="1:3" ht="15.75" thickBot="1">
      <c r="A29" s="113" t="s">
        <v>23</v>
      </c>
      <c r="B29" s="114"/>
      <c r="C29" s="31">
        <v>0</v>
      </c>
    </row>
    <row r="30" spans="1:3" ht="16.5" thickBot="1">
      <c r="A30" s="111" t="s">
        <v>24</v>
      </c>
      <c r="B30" s="112"/>
      <c r="C30" s="43">
        <f>SUM(C25:C29)</f>
        <v>0</v>
      </c>
    </row>
    <row r="31" spans="1:3" ht="15">
      <c r="A31" s="40" t="s">
        <v>93</v>
      </c>
      <c r="B31" s="41">
        <v>0</v>
      </c>
      <c r="C31" s="42">
        <f>C30*B31</f>
        <v>0</v>
      </c>
    </row>
    <row r="32" spans="1:3" ht="15">
      <c r="A32" s="33" t="s">
        <v>85</v>
      </c>
      <c r="B32" s="25">
        <v>0</v>
      </c>
      <c r="C32" s="32">
        <f>C38*B32</f>
        <v>0</v>
      </c>
    </row>
    <row r="33" spans="1:3" ht="15">
      <c r="A33" s="33" t="s">
        <v>86</v>
      </c>
      <c r="B33" s="25">
        <v>0</v>
      </c>
      <c r="C33" s="32">
        <f>C38*B33</f>
        <v>0</v>
      </c>
    </row>
    <row r="34" spans="1:3" ht="15">
      <c r="A34" s="33" t="s">
        <v>87</v>
      </c>
      <c r="B34" s="25">
        <v>0</v>
      </c>
      <c r="C34" s="32">
        <f>C38*B34</f>
        <v>0</v>
      </c>
    </row>
    <row r="35" spans="1:3" ht="15">
      <c r="A35" s="33" t="s">
        <v>156</v>
      </c>
      <c r="B35" s="25">
        <v>0</v>
      </c>
      <c r="C35" s="34">
        <f>IF(ISERR(B35*C38),0,B35*C38)</f>
        <v>0</v>
      </c>
    </row>
    <row r="36" spans="1:3" ht="15">
      <c r="A36" s="35" t="s">
        <v>88</v>
      </c>
      <c r="B36" s="26">
        <f>SUM(B32:B35)</f>
        <v>0</v>
      </c>
      <c r="C36" s="36"/>
    </row>
    <row r="37" spans="1:3" ht="15.75" thickBot="1">
      <c r="A37" s="37" t="s">
        <v>89</v>
      </c>
      <c r="B37" s="27">
        <v>0</v>
      </c>
      <c r="C37" s="38">
        <f>(C30+C31)*B37</f>
        <v>0</v>
      </c>
    </row>
    <row r="38" spans="1:3" ht="16.5" thickBot="1">
      <c r="A38" s="101" t="s">
        <v>91</v>
      </c>
      <c r="B38" s="102"/>
      <c r="C38" s="39">
        <f>ROUND(((C30+C31+C37)/(1-B36)),2)</f>
        <v>0</v>
      </c>
    </row>
    <row r="39" ht="13.5" thickTop="1"/>
    <row r="40" spans="1:3" ht="12.75">
      <c r="A40" s="110" t="s">
        <v>18</v>
      </c>
      <c r="B40" s="110"/>
      <c r="C40" s="110"/>
    </row>
  </sheetData>
  <sheetProtection/>
  <mergeCells count="19">
    <mergeCell ref="A6:C6"/>
    <mergeCell ref="A7:B7"/>
    <mergeCell ref="A8:B8"/>
    <mergeCell ref="A9:B9"/>
    <mergeCell ref="A10:B10"/>
    <mergeCell ref="A11:B11"/>
    <mergeCell ref="A12:B12"/>
    <mergeCell ref="A13:B13"/>
    <mergeCell ref="A21:B21"/>
    <mergeCell ref="A23:C23"/>
    <mergeCell ref="A24:B24"/>
    <mergeCell ref="A25:B25"/>
    <mergeCell ref="A40:C40"/>
    <mergeCell ref="A26:B26"/>
    <mergeCell ref="A27:B27"/>
    <mergeCell ref="A28:B28"/>
    <mergeCell ref="A29:B29"/>
    <mergeCell ref="A30:B30"/>
    <mergeCell ref="A38:B38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PageLayoutView="0" workbookViewId="0" topLeftCell="A55">
      <selection activeCell="B78" sqref="B78:C78"/>
    </sheetView>
  </sheetViews>
  <sheetFormatPr defaultColWidth="11.7109375" defaultRowHeight="12.75"/>
  <cols>
    <col min="1" max="1" width="16.57421875" style="44" customWidth="1"/>
    <col min="2" max="2" width="76.28125" style="44" customWidth="1"/>
    <col min="3" max="3" width="15.140625" style="44" bestFit="1" customWidth="1"/>
    <col min="4" max="4" width="24.7109375" style="44" bestFit="1" customWidth="1"/>
    <col min="5" max="16384" width="11.7109375" style="44" customWidth="1"/>
  </cols>
  <sheetData>
    <row r="1" spans="1:5" ht="12.75">
      <c r="A1" s="128"/>
      <c r="B1" s="128"/>
      <c r="C1" s="128"/>
      <c r="D1" s="128"/>
      <c r="E1" s="128"/>
    </row>
    <row r="2" spans="1:5" ht="12.75">
      <c r="A2" s="128"/>
      <c r="B2" s="128"/>
      <c r="C2" s="128"/>
      <c r="D2" s="128"/>
      <c r="E2" s="128"/>
    </row>
    <row r="3" spans="1:5" ht="12.75">
      <c r="A3" s="128"/>
      <c r="B3" s="128"/>
      <c r="C3" s="128"/>
      <c r="D3" s="128"/>
      <c r="E3" s="128"/>
    </row>
    <row r="4" spans="1:5" ht="12.75">
      <c r="A4" s="128"/>
      <c r="B4" s="128"/>
      <c r="C4" s="128"/>
      <c r="D4" s="128"/>
      <c r="E4" s="128"/>
    </row>
    <row r="5" spans="1:5" ht="12.75">
      <c r="A5" s="128"/>
      <c r="B5" s="128"/>
      <c r="C5" s="128"/>
      <c r="D5" s="128"/>
      <c r="E5" s="128"/>
    </row>
    <row r="6" spans="1:5" ht="12.75">
      <c r="A6" s="129" t="s">
        <v>96</v>
      </c>
      <c r="B6" s="129"/>
      <c r="C6" s="129"/>
      <c r="D6" s="129"/>
      <c r="E6" s="129"/>
    </row>
    <row r="7" spans="1:5" ht="7.5" customHeight="1" thickBot="1">
      <c r="A7" s="128"/>
      <c r="B7" s="128"/>
      <c r="C7" s="128"/>
      <c r="D7" s="128"/>
      <c r="E7" s="128"/>
    </row>
    <row r="8" spans="1:5" ht="15.75">
      <c r="A8" s="130" t="s">
        <v>97</v>
      </c>
      <c r="B8" s="130"/>
      <c r="C8" s="130"/>
      <c r="D8" s="130"/>
      <c r="E8" s="130"/>
    </row>
    <row r="9" spans="1:5" ht="15.75" thickBot="1">
      <c r="A9" s="131" t="s">
        <v>25</v>
      </c>
      <c r="B9" s="131"/>
      <c r="C9" s="131"/>
      <c r="D9" s="131"/>
      <c r="E9" s="131"/>
    </row>
    <row r="10" spans="1:5" ht="7.5" customHeight="1" thickBot="1">
      <c r="A10" s="117"/>
      <c r="B10" s="117"/>
      <c r="C10" s="117"/>
      <c r="D10" s="117"/>
      <c r="E10" s="117"/>
    </row>
    <row r="11" spans="1:5" ht="13.5" customHeight="1" thickBot="1">
      <c r="A11" s="117"/>
      <c r="B11" s="117"/>
      <c r="C11" s="117"/>
      <c r="D11" s="117"/>
      <c r="E11" s="45" t="s">
        <v>26</v>
      </c>
    </row>
    <row r="12" spans="1:5" ht="13.5" customHeight="1">
      <c r="A12" s="119" t="s">
        <v>27</v>
      </c>
      <c r="B12" s="119"/>
      <c r="C12" s="119"/>
      <c r="D12" s="119"/>
      <c r="E12" s="119"/>
    </row>
    <row r="13" spans="1:5" ht="13.5" thickBot="1">
      <c r="A13" s="120" t="s">
        <v>28</v>
      </c>
      <c r="B13" s="121" t="s">
        <v>29</v>
      </c>
      <c r="C13" s="121"/>
      <c r="D13" s="121"/>
      <c r="E13" s="46">
        <v>0</v>
      </c>
    </row>
    <row r="14" spans="1:5" ht="13.5" thickBot="1">
      <c r="A14" s="120"/>
      <c r="B14" s="121" t="s">
        <v>30</v>
      </c>
      <c r="C14" s="121"/>
      <c r="D14" s="16">
        <v>0.4</v>
      </c>
      <c r="E14" s="46">
        <v>0</v>
      </c>
    </row>
    <row r="15" spans="1:5" ht="13.5" thickBot="1">
      <c r="A15" s="120"/>
      <c r="B15" s="121" t="s">
        <v>152</v>
      </c>
      <c r="C15" s="121"/>
      <c r="D15" s="121"/>
      <c r="E15" s="17"/>
    </row>
    <row r="16" spans="1:5" ht="13.5" thickBot="1">
      <c r="A16" s="120"/>
      <c r="B16" s="116" t="s">
        <v>32</v>
      </c>
      <c r="C16" s="116"/>
      <c r="D16" s="116"/>
      <c r="E16" s="47">
        <f>(SUM(E13:E15))</f>
        <v>0</v>
      </c>
    </row>
    <row r="17" spans="1:5" ht="7.5" customHeight="1" thickBot="1">
      <c r="A17" s="117"/>
      <c r="B17" s="117"/>
      <c r="C17" s="117"/>
      <c r="D17" s="117"/>
      <c r="E17" s="117"/>
    </row>
    <row r="18" spans="1:5" ht="14.25">
      <c r="A18" s="119" t="s">
        <v>33</v>
      </c>
      <c r="B18" s="119"/>
      <c r="C18" s="119"/>
      <c r="D18" s="119"/>
      <c r="E18" s="119"/>
    </row>
    <row r="19" spans="1:5" ht="13.5" thickBot="1">
      <c r="A19" s="120" t="s">
        <v>34</v>
      </c>
      <c r="B19" s="121" t="s">
        <v>153</v>
      </c>
      <c r="C19" s="121"/>
      <c r="D19" s="121"/>
      <c r="E19" s="46">
        <v>0</v>
      </c>
    </row>
    <row r="20" spans="1:5" ht="13.5" thickBot="1">
      <c r="A20" s="120"/>
      <c r="B20" s="121" t="s">
        <v>154</v>
      </c>
      <c r="C20" s="121"/>
      <c r="D20" s="121"/>
      <c r="E20" s="46">
        <v>0</v>
      </c>
    </row>
    <row r="21" spans="1:8" ht="13.5" thickBot="1">
      <c r="A21" s="120"/>
      <c r="B21" s="121" t="s">
        <v>35</v>
      </c>
      <c r="C21" s="121"/>
      <c r="D21" s="121"/>
      <c r="E21" s="46">
        <v>0</v>
      </c>
      <c r="H21" s="48"/>
    </row>
    <row r="22" spans="1:8" ht="13.5" thickBot="1">
      <c r="A22" s="120"/>
      <c r="B22" s="121" t="s">
        <v>98</v>
      </c>
      <c r="C22" s="126"/>
      <c r="D22" s="127"/>
      <c r="E22" s="46">
        <v>0</v>
      </c>
      <c r="H22" s="48"/>
    </row>
    <row r="23" spans="1:5" ht="13.5" thickBot="1">
      <c r="A23" s="120"/>
      <c r="B23" s="121" t="s">
        <v>36</v>
      </c>
      <c r="C23" s="121"/>
      <c r="D23" s="121"/>
      <c r="E23" s="46">
        <v>0</v>
      </c>
    </row>
    <row r="24" spans="1:5" ht="13.5" thickBot="1">
      <c r="A24" s="120"/>
      <c r="B24" s="121" t="s">
        <v>37</v>
      </c>
      <c r="C24" s="121"/>
      <c r="D24" s="121"/>
      <c r="E24" s="46">
        <v>0</v>
      </c>
    </row>
    <row r="25" spans="1:5" ht="13.5" thickBot="1">
      <c r="A25" s="120"/>
      <c r="B25" s="121" t="s">
        <v>38</v>
      </c>
      <c r="C25" s="121"/>
      <c r="D25" s="121"/>
      <c r="E25" s="46">
        <v>0</v>
      </c>
    </row>
    <row r="26" spans="1:5" ht="13.5" thickBot="1">
      <c r="A26" s="120"/>
      <c r="B26" s="116" t="s">
        <v>39</v>
      </c>
      <c r="C26" s="116"/>
      <c r="D26" s="116"/>
      <c r="E26" s="47">
        <f>SUM(E19:E25)</f>
        <v>0</v>
      </c>
    </row>
    <row r="27" spans="1:5" ht="7.5" customHeight="1" thickBot="1">
      <c r="A27" s="117"/>
      <c r="B27" s="117"/>
      <c r="C27" s="117"/>
      <c r="D27" s="117"/>
      <c r="E27" s="117"/>
    </row>
    <row r="28" spans="1:5" ht="14.25">
      <c r="A28" s="119" t="s">
        <v>40</v>
      </c>
      <c r="B28" s="119"/>
      <c r="C28" s="119"/>
      <c r="D28" s="119"/>
      <c r="E28" s="119"/>
    </row>
    <row r="29" spans="1:5" ht="13.5" thickBot="1">
      <c r="A29" s="120" t="s">
        <v>41</v>
      </c>
      <c r="B29" s="121" t="s">
        <v>42</v>
      </c>
      <c r="C29" s="121"/>
      <c r="D29" s="121"/>
      <c r="E29" s="46">
        <v>0</v>
      </c>
    </row>
    <row r="30" spans="1:5" ht="13.5" thickBot="1">
      <c r="A30" s="120"/>
      <c r="B30" s="121" t="s">
        <v>31</v>
      </c>
      <c r="C30" s="121"/>
      <c r="D30" s="121"/>
      <c r="E30" s="46">
        <v>0</v>
      </c>
    </row>
    <row r="31" spans="1:5" ht="13.5" thickBot="1">
      <c r="A31" s="120"/>
      <c r="B31" s="116" t="s">
        <v>43</v>
      </c>
      <c r="C31" s="116"/>
      <c r="D31" s="116"/>
      <c r="E31" s="47">
        <f>SUM(E29:E30)</f>
        <v>0</v>
      </c>
    </row>
    <row r="32" spans="1:5" ht="7.5" customHeight="1" thickBot="1">
      <c r="A32" s="117"/>
      <c r="B32" s="117"/>
      <c r="C32" s="117"/>
      <c r="D32" s="117"/>
      <c r="E32" s="117"/>
    </row>
    <row r="33" spans="1:5" ht="15" thickBot="1">
      <c r="A33" s="119" t="s">
        <v>44</v>
      </c>
      <c r="B33" s="119"/>
      <c r="C33" s="119"/>
      <c r="D33" s="119"/>
      <c r="E33" s="119"/>
    </row>
    <row r="34" spans="1:5" ht="12.75">
      <c r="A34" s="123" t="s">
        <v>45</v>
      </c>
      <c r="B34" s="123"/>
      <c r="C34" s="123"/>
      <c r="D34" s="123"/>
      <c r="E34" s="123"/>
    </row>
    <row r="35" spans="1:5" ht="13.5" thickBot="1">
      <c r="A35" s="120" t="s">
        <v>46</v>
      </c>
      <c r="B35" s="121" t="s">
        <v>47</v>
      </c>
      <c r="C35" s="121"/>
      <c r="D35" s="18">
        <v>0</v>
      </c>
      <c r="E35" s="17">
        <f>E16*D35</f>
        <v>0</v>
      </c>
    </row>
    <row r="36" spans="1:5" ht="13.5" thickBot="1">
      <c r="A36" s="120"/>
      <c r="B36" s="121" t="s">
        <v>48</v>
      </c>
      <c r="C36" s="121"/>
      <c r="D36" s="18">
        <v>0</v>
      </c>
      <c r="E36" s="17">
        <f>E16*D36</f>
        <v>0</v>
      </c>
    </row>
    <row r="37" spans="1:5" ht="13.5" thickBot="1">
      <c r="A37" s="120"/>
      <c r="B37" s="121" t="s">
        <v>49</v>
      </c>
      <c r="C37" s="121"/>
      <c r="D37" s="18">
        <v>0</v>
      </c>
      <c r="E37" s="17">
        <f>E16*D37</f>
        <v>0</v>
      </c>
    </row>
    <row r="38" spans="1:5" ht="13.5" thickBot="1">
      <c r="A38" s="120"/>
      <c r="B38" s="121" t="s">
        <v>50</v>
      </c>
      <c r="C38" s="121"/>
      <c r="D38" s="18">
        <v>0</v>
      </c>
      <c r="E38" s="17">
        <f>E16*D38</f>
        <v>0</v>
      </c>
    </row>
    <row r="39" spans="1:5" ht="13.5" thickBot="1">
      <c r="A39" s="120"/>
      <c r="B39" s="121" t="s">
        <v>51</v>
      </c>
      <c r="C39" s="121"/>
      <c r="D39" s="18">
        <v>0</v>
      </c>
      <c r="E39" s="17">
        <f>E16*D39</f>
        <v>0</v>
      </c>
    </row>
    <row r="40" spans="1:5" ht="13.5" thickBot="1">
      <c r="A40" s="120"/>
      <c r="B40" s="121" t="s">
        <v>52</v>
      </c>
      <c r="C40" s="121"/>
      <c r="D40" s="18">
        <v>0</v>
      </c>
      <c r="E40" s="17">
        <f>E16*D40</f>
        <v>0</v>
      </c>
    </row>
    <row r="41" spans="1:5" ht="13.5" thickBot="1">
      <c r="A41" s="120"/>
      <c r="B41" s="121" t="s">
        <v>53</v>
      </c>
      <c r="C41" s="121"/>
      <c r="D41" s="18">
        <v>0</v>
      </c>
      <c r="E41" s="17">
        <f>E16*D41</f>
        <v>0</v>
      </c>
    </row>
    <row r="42" spans="1:5" ht="13.5" thickBot="1">
      <c r="A42" s="120"/>
      <c r="B42" s="121" t="s">
        <v>54</v>
      </c>
      <c r="C42" s="121"/>
      <c r="D42" s="18">
        <v>0</v>
      </c>
      <c r="E42" s="17">
        <f>E16*D42</f>
        <v>0</v>
      </c>
    </row>
    <row r="43" spans="1:5" ht="13.5" thickBot="1">
      <c r="A43" s="120"/>
      <c r="B43" s="124" t="s">
        <v>55</v>
      </c>
      <c r="C43" s="124"/>
      <c r="D43" s="49">
        <f>SUM(D35:D42)</f>
        <v>0</v>
      </c>
      <c r="E43" s="50">
        <f>E16*D43</f>
        <v>0</v>
      </c>
    </row>
    <row r="44" spans="1:5" ht="12.75">
      <c r="A44" s="123" t="s">
        <v>56</v>
      </c>
      <c r="B44" s="123"/>
      <c r="C44" s="123"/>
      <c r="D44" s="123"/>
      <c r="E44" s="123"/>
    </row>
    <row r="45" spans="1:5" ht="13.5" thickBot="1">
      <c r="A45" s="120" t="s">
        <v>57</v>
      </c>
      <c r="B45" s="115" t="s">
        <v>58</v>
      </c>
      <c r="C45" s="115"/>
      <c r="D45" s="18">
        <v>0</v>
      </c>
      <c r="E45" s="17">
        <f>ROUND((E16*D45),2)</f>
        <v>0</v>
      </c>
    </row>
    <row r="46" spans="1:5" ht="13.5" thickBot="1">
      <c r="A46" s="120"/>
      <c r="B46" s="125" t="s">
        <v>59</v>
      </c>
      <c r="C46" s="125"/>
      <c r="D46" s="19">
        <v>0</v>
      </c>
      <c r="E46" s="17">
        <f>ROUND((E16*D46),2)</f>
        <v>0</v>
      </c>
    </row>
    <row r="47" spans="1:5" ht="13.5" thickBot="1">
      <c r="A47" s="120"/>
      <c r="B47" s="121" t="s">
        <v>60</v>
      </c>
      <c r="C47" s="121"/>
      <c r="D47" s="121"/>
      <c r="E47" s="17">
        <f>(E45+E46)*D43</f>
        <v>0</v>
      </c>
    </row>
    <row r="48" spans="1:5" ht="13.5" thickBot="1">
      <c r="A48" s="120"/>
      <c r="B48" s="124" t="s">
        <v>61</v>
      </c>
      <c r="C48" s="124"/>
      <c r="D48" s="124"/>
      <c r="E48" s="50">
        <f>SUM(E45:E47)</f>
        <v>0</v>
      </c>
    </row>
    <row r="49" spans="1:5" ht="12.75">
      <c r="A49" s="123" t="s">
        <v>62</v>
      </c>
      <c r="B49" s="123"/>
      <c r="C49" s="123"/>
      <c r="D49" s="123"/>
      <c r="E49" s="123"/>
    </row>
    <row r="50" spans="1:5" ht="13.5" thickBot="1">
      <c r="A50" s="120" t="s">
        <v>63</v>
      </c>
      <c r="B50" s="121" t="s">
        <v>64</v>
      </c>
      <c r="C50" s="121"/>
      <c r="D50" s="18">
        <v>0</v>
      </c>
      <c r="E50" s="17">
        <f>(((E16+E16/3)*(4/12))/12)*D50</f>
        <v>0</v>
      </c>
    </row>
    <row r="51" spans="1:5" ht="13.5" thickBot="1">
      <c r="A51" s="120"/>
      <c r="B51" s="121" t="s">
        <v>65</v>
      </c>
      <c r="C51" s="121"/>
      <c r="D51" s="121"/>
      <c r="E51" s="17">
        <f>E50*D43</f>
        <v>0</v>
      </c>
    </row>
    <row r="52" spans="1:5" ht="13.5" thickBot="1">
      <c r="A52" s="120"/>
      <c r="B52" s="121" t="s">
        <v>66</v>
      </c>
      <c r="C52" s="121"/>
      <c r="D52" s="121"/>
      <c r="E52" s="17">
        <f>(((E16+E16/12)*(4/12))*D50)*D43</f>
        <v>0</v>
      </c>
    </row>
    <row r="53" spans="1:5" ht="13.5" thickBot="1">
      <c r="A53" s="120"/>
      <c r="B53" s="124" t="s">
        <v>67</v>
      </c>
      <c r="C53" s="124"/>
      <c r="D53" s="124"/>
      <c r="E53" s="50">
        <f>SUM(E50:E52)</f>
        <v>0</v>
      </c>
    </row>
    <row r="54" spans="1:5" ht="12.75">
      <c r="A54" s="123" t="s">
        <v>68</v>
      </c>
      <c r="B54" s="123"/>
      <c r="C54" s="123"/>
      <c r="D54" s="123"/>
      <c r="E54" s="123"/>
    </row>
    <row r="55" spans="1:5" ht="13.5" thickBot="1">
      <c r="A55" s="120" t="s">
        <v>69</v>
      </c>
      <c r="B55" s="121" t="s">
        <v>70</v>
      </c>
      <c r="C55" s="121"/>
      <c r="D55" s="18">
        <v>0</v>
      </c>
      <c r="E55" s="17">
        <f>(E16/12)*D55</f>
        <v>0</v>
      </c>
    </row>
    <row r="56" spans="1:5" ht="13.5" thickBot="1">
      <c r="A56" s="120"/>
      <c r="B56" s="121" t="s">
        <v>71</v>
      </c>
      <c r="C56" s="121"/>
      <c r="D56" s="121"/>
      <c r="E56" s="17">
        <f>E55*D40</f>
        <v>0</v>
      </c>
    </row>
    <row r="57" spans="1:5" ht="13.5" thickBot="1">
      <c r="A57" s="120"/>
      <c r="B57" s="121" t="s">
        <v>72</v>
      </c>
      <c r="C57" s="121"/>
      <c r="D57" s="121"/>
      <c r="E57" s="17">
        <f>(((E16*0.4)*D40)*D55)</f>
        <v>0</v>
      </c>
    </row>
    <row r="58" spans="1:5" ht="13.5" thickBot="1">
      <c r="A58" s="120"/>
      <c r="B58" s="121" t="s">
        <v>73</v>
      </c>
      <c r="C58" s="121"/>
      <c r="D58" s="18">
        <v>0</v>
      </c>
      <c r="E58" s="17">
        <f>(((E16/30)/12)*7)*D58</f>
        <v>0</v>
      </c>
    </row>
    <row r="59" spans="1:5" ht="13.5" thickBot="1">
      <c r="A59" s="120"/>
      <c r="B59" s="121" t="s">
        <v>74</v>
      </c>
      <c r="C59" s="121"/>
      <c r="D59" s="121"/>
      <c r="E59" s="17">
        <f>E58*D43</f>
        <v>0</v>
      </c>
    </row>
    <row r="60" spans="1:5" ht="13.5" thickBot="1">
      <c r="A60" s="120"/>
      <c r="B60" s="121" t="s">
        <v>75</v>
      </c>
      <c r="C60" s="121"/>
      <c r="D60" s="121"/>
      <c r="E60" s="17">
        <f>((E16*0.4)*D40)*D58</f>
        <v>0</v>
      </c>
    </row>
    <row r="61" spans="1:5" ht="13.5" thickBot="1">
      <c r="A61" s="120"/>
      <c r="B61" s="124" t="s">
        <v>76</v>
      </c>
      <c r="C61" s="124"/>
      <c r="D61" s="124"/>
      <c r="E61" s="50">
        <f>(SUM(E55:E60))</f>
        <v>0</v>
      </c>
    </row>
    <row r="62" spans="1:5" ht="12.75">
      <c r="A62" s="123" t="s">
        <v>77</v>
      </c>
      <c r="B62" s="123"/>
      <c r="C62" s="123"/>
      <c r="D62" s="123"/>
      <c r="E62" s="123"/>
    </row>
    <row r="63" spans="1:5" ht="13.5" thickBot="1">
      <c r="A63" s="120" t="s">
        <v>78</v>
      </c>
      <c r="B63" s="115" t="s">
        <v>79</v>
      </c>
      <c r="C63" s="115"/>
      <c r="D63" s="18">
        <v>0</v>
      </c>
      <c r="E63" s="17">
        <f>ROUND((E16*D63),2)</f>
        <v>0</v>
      </c>
    </row>
    <row r="64" spans="1:5" ht="13.5" thickBot="1">
      <c r="A64" s="120"/>
      <c r="B64" s="121" t="s">
        <v>99</v>
      </c>
      <c r="C64" s="121"/>
      <c r="D64" s="20">
        <v>0</v>
      </c>
      <c r="E64" s="17">
        <f>((E16/30)/12)*D64</f>
        <v>0</v>
      </c>
    </row>
    <row r="65" spans="1:5" ht="13.5" thickBot="1">
      <c r="A65" s="120"/>
      <c r="B65" s="121" t="s">
        <v>80</v>
      </c>
      <c r="C65" s="121"/>
      <c r="D65" s="18">
        <v>0</v>
      </c>
      <c r="E65" s="17">
        <f>(((E16/30)/12)*5)*D65</f>
        <v>0</v>
      </c>
    </row>
    <row r="66" spans="1:5" ht="13.5" thickBot="1">
      <c r="A66" s="120"/>
      <c r="B66" s="121" t="s">
        <v>81</v>
      </c>
      <c r="C66" s="121"/>
      <c r="D66" s="18">
        <v>0</v>
      </c>
      <c r="E66" s="17">
        <f>(((E16/30)/12)*15)*D66</f>
        <v>0</v>
      </c>
    </row>
    <row r="67" spans="1:5" ht="13.5" thickBot="1">
      <c r="A67" s="120"/>
      <c r="B67" s="115" t="s">
        <v>100</v>
      </c>
      <c r="C67" s="115"/>
      <c r="D67" s="20">
        <v>0</v>
      </c>
      <c r="E67" s="17">
        <f>((E16/30)/12)*D67</f>
        <v>0</v>
      </c>
    </row>
    <row r="68" spans="1:5" ht="13.5" thickBot="1">
      <c r="A68" s="120"/>
      <c r="B68" s="121" t="s">
        <v>82</v>
      </c>
      <c r="C68" s="121"/>
      <c r="D68" s="121"/>
      <c r="E68" s="17">
        <f>SUM(E63:E67)*D43</f>
        <v>0</v>
      </c>
    </row>
    <row r="69" spans="1:5" ht="13.5" thickBot="1">
      <c r="A69" s="120"/>
      <c r="B69" s="124" t="s">
        <v>83</v>
      </c>
      <c r="C69" s="124"/>
      <c r="D69" s="124"/>
      <c r="E69" s="50">
        <f>SUM(E63:E68)</f>
        <v>0</v>
      </c>
    </row>
    <row r="70" spans="1:5" ht="13.5" thickBot="1">
      <c r="A70" s="51"/>
      <c r="B70" s="116" t="s">
        <v>84</v>
      </c>
      <c r="C70" s="116"/>
      <c r="D70" s="116"/>
      <c r="E70" s="47">
        <f>(E43+E48+E53+E61+E69)</f>
        <v>0</v>
      </c>
    </row>
    <row r="71" spans="1:5" ht="9" customHeight="1" thickBot="1">
      <c r="A71" s="117"/>
      <c r="B71" s="117"/>
      <c r="C71" s="117"/>
      <c r="D71" s="117"/>
      <c r="E71" s="117"/>
    </row>
    <row r="72" spans="1:5" ht="14.25">
      <c r="A72" s="119" t="s">
        <v>101</v>
      </c>
      <c r="B72" s="119"/>
      <c r="C72" s="119"/>
      <c r="D72" s="119"/>
      <c r="E72" s="119"/>
    </row>
    <row r="73" spans="1:5" ht="13.5" thickBot="1">
      <c r="A73" s="120" t="s">
        <v>102</v>
      </c>
      <c r="B73" s="121" t="s">
        <v>92</v>
      </c>
      <c r="C73" s="121"/>
      <c r="D73" s="18">
        <v>0</v>
      </c>
      <c r="E73" s="17">
        <f>(E16+E26+E31+E70)*D73</f>
        <v>0</v>
      </c>
    </row>
    <row r="74" spans="1:5" ht="13.5" thickBot="1">
      <c r="A74" s="120"/>
      <c r="B74" s="121" t="s">
        <v>85</v>
      </c>
      <c r="C74" s="121"/>
      <c r="D74" s="18">
        <v>0</v>
      </c>
      <c r="E74" s="17">
        <f>E82*D74</f>
        <v>0</v>
      </c>
    </row>
    <row r="75" spans="1:5" ht="13.5" thickBot="1">
      <c r="A75" s="120"/>
      <c r="B75" s="121" t="s">
        <v>86</v>
      </c>
      <c r="C75" s="121"/>
      <c r="D75" s="18">
        <v>0</v>
      </c>
      <c r="E75" s="17">
        <f>E82*D75</f>
        <v>0</v>
      </c>
    </row>
    <row r="76" spans="1:5" ht="13.5" thickBot="1">
      <c r="A76" s="120"/>
      <c r="B76" s="121" t="s">
        <v>87</v>
      </c>
      <c r="C76" s="121"/>
      <c r="D76" s="18">
        <v>0</v>
      </c>
      <c r="E76" s="17">
        <f>E82*D76</f>
        <v>0</v>
      </c>
    </row>
    <row r="77" spans="1:5" ht="15.75" thickBot="1">
      <c r="A77" s="120"/>
      <c r="B77" s="121" t="s">
        <v>156</v>
      </c>
      <c r="C77" s="121"/>
      <c r="D77" s="18">
        <v>0</v>
      </c>
      <c r="E77" s="52">
        <f>IF(ISERR(D77*E82),0,D77*E82)</f>
        <v>0</v>
      </c>
    </row>
    <row r="78" spans="1:5" ht="13.5" thickBot="1">
      <c r="A78" s="120"/>
      <c r="B78" s="122" t="s">
        <v>88</v>
      </c>
      <c r="C78" s="122"/>
      <c r="D78" s="21">
        <f>SUM(D74:D77)</f>
        <v>0</v>
      </c>
      <c r="E78" s="53"/>
    </row>
    <row r="79" spans="1:5" ht="13.5" thickBot="1">
      <c r="A79" s="120"/>
      <c r="B79" s="115" t="s">
        <v>103</v>
      </c>
      <c r="C79" s="115"/>
      <c r="D79" s="18">
        <v>0</v>
      </c>
      <c r="E79" s="17">
        <f>(E16+E26+E31+E70+E73)*D79</f>
        <v>0</v>
      </c>
    </row>
    <row r="80" spans="1:5" ht="13.5" thickBot="1">
      <c r="A80" s="120"/>
      <c r="B80" s="116" t="s">
        <v>104</v>
      </c>
      <c r="C80" s="116"/>
      <c r="D80" s="116"/>
      <c r="E80" s="47">
        <f>E73+E74+E75+E76+E77+E79</f>
        <v>0</v>
      </c>
    </row>
    <row r="81" spans="1:5" ht="7.5" customHeight="1" thickBot="1">
      <c r="A81" s="117"/>
      <c r="B81" s="117"/>
      <c r="C81" s="117"/>
      <c r="D81" s="117"/>
      <c r="E81" s="117"/>
    </row>
    <row r="82" spans="1:5" ht="16.5" thickBot="1">
      <c r="A82" s="118" t="s">
        <v>105</v>
      </c>
      <c r="B82" s="118"/>
      <c r="C82" s="118"/>
      <c r="D82" s="118"/>
      <c r="E82" s="54">
        <f>ROUND((E16+E26+E31+E70+E73+E79)/(1-(D78)),2)</f>
        <v>0</v>
      </c>
    </row>
    <row r="83" spans="1:5" ht="26.25" customHeight="1">
      <c r="A83" s="100" t="s">
        <v>106</v>
      </c>
      <c r="B83" s="100"/>
      <c r="C83" s="100"/>
      <c r="D83" s="100"/>
      <c r="E83" s="100"/>
    </row>
  </sheetData>
  <sheetProtection/>
  <mergeCells count="88">
    <mergeCell ref="A1:E5"/>
    <mergeCell ref="A6:E6"/>
    <mergeCell ref="A7:E7"/>
    <mergeCell ref="A8:E8"/>
    <mergeCell ref="A9:E9"/>
    <mergeCell ref="A10:E10"/>
    <mergeCell ref="A11:D11"/>
    <mergeCell ref="A12:E12"/>
    <mergeCell ref="A13:A16"/>
    <mergeCell ref="B13:D13"/>
    <mergeCell ref="B14:C14"/>
    <mergeCell ref="B15:D15"/>
    <mergeCell ref="B16:D16"/>
    <mergeCell ref="A17:E17"/>
    <mergeCell ref="A18:E18"/>
    <mergeCell ref="A19:A26"/>
    <mergeCell ref="B19:D19"/>
    <mergeCell ref="B20:D20"/>
    <mergeCell ref="B21:D21"/>
    <mergeCell ref="B22:D22"/>
    <mergeCell ref="B23:D23"/>
    <mergeCell ref="B24:D24"/>
    <mergeCell ref="B25:D25"/>
    <mergeCell ref="B26:D26"/>
    <mergeCell ref="A27:E27"/>
    <mergeCell ref="A28:E28"/>
    <mergeCell ref="A29:A31"/>
    <mergeCell ref="B29:D29"/>
    <mergeCell ref="B30:D30"/>
    <mergeCell ref="B31:D31"/>
    <mergeCell ref="A32:E32"/>
    <mergeCell ref="A33:E33"/>
    <mergeCell ref="A34:E34"/>
    <mergeCell ref="A35:A43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A44:E44"/>
    <mergeCell ref="A45:A48"/>
    <mergeCell ref="B45:C45"/>
    <mergeCell ref="B46:C46"/>
    <mergeCell ref="B47:D47"/>
    <mergeCell ref="B48:D48"/>
    <mergeCell ref="B59:D59"/>
    <mergeCell ref="B60:D60"/>
    <mergeCell ref="B61:D61"/>
    <mergeCell ref="A49:E49"/>
    <mergeCell ref="A50:A53"/>
    <mergeCell ref="B50:C50"/>
    <mergeCell ref="B51:D51"/>
    <mergeCell ref="B52:D52"/>
    <mergeCell ref="B53:D53"/>
    <mergeCell ref="B66:C66"/>
    <mergeCell ref="B67:C67"/>
    <mergeCell ref="B68:D68"/>
    <mergeCell ref="B69:D69"/>
    <mergeCell ref="A54:E54"/>
    <mergeCell ref="A55:A61"/>
    <mergeCell ref="B55:C55"/>
    <mergeCell ref="B56:D56"/>
    <mergeCell ref="B57:D57"/>
    <mergeCell ref="B58:C58"/>
    <mergeCell ref="B74:C74"/>
    <mergeCell ref="B75:C75"/>
    <mergeCell ref="B76:C76"/>
    <mergeCell ref="B77:C77"/>
    <mergeCell ref="B78:C78"/>
    <mergeCell ref="A62:E62"/>
    <mergeCell ref="A63:A69"/>
    <mergeCell ref="B63:C63"/>
    <mergeCell ref="B64:C64"/>
    <mergeCell ref="B65:C65"/>
    <mergeCell ref="B79:C79"/>
    <mergeCell ref="B80:D80"/>
    <mergeCell ref="A81:E81"/>
    <mergeCell ref="A82:D82"/>
    <mergeCell ref="A83:E83"/>
    <mergeCell ref="B70:D70"/>
    <mergeCell ref="A71:E71"/>
    <mergeCell ref="A72:E72"/>
    <mergeCell ref="A73:A80"/>
    <mergeCell ref="B73:C73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7.140625" style="0" customWidth="1"/>
    <col min="2" max="2" width="34.57421875" style="0" customWidth="1"/>
    <col min="3" max="3" width="11.28125" style="0" customWidth="1"/>
    <col min="4" max="4" width="13.57421875" style="0" customWidth="1"/>
    <col min="5" max="5" width="13.00390625" style="0" customWidth="1"/>
    <col min="6" max="6" width="11.140625" style="0" customWidth="1"/>
    <col min="7" max="7" width="10.421875" style="0" customWidth="1"/>
    <col min="8" max="8" width="7.8515625" style="0" customWidth="1"/>
    <col min="9" max="9" width="10.421875" style="0" customWidth="1"/>
    <col min="10" max="10" width="8.57421875" style="0" customWidth="1"/>
    <col min="11" max="11" width="9.8515625" style="0" customWidth="1"/>
    <col min="12" max="12" width="12.140625" style="0" customWidth="1"/>
    <col min="13" max="13" width="12.00390625" style="0" customWidth="1"/>
    <col min="14" max="14" width="10.00390625" style="0" customWidth="1"/>
    <col min="15" max="15" width="10.57421875" style="0" customWidth="1"/>
    <col min="16" max="16" width="18.00390625" style="0" bestFit="1" customWidth="1"/>
  </cols>
  <sheetData>
    <row r="1" s="55" customFormat="1" ht="63" customHeight="1"/>
    <row r="2" spans="1:16" s="55" customFormat="1" ht="13.5" thickBot="1">
      <c r="A2" s="132" t="s">
        <v>133</v>
      </c>
      <c r="B2" s="132"/>
      <c r="C2" s="132"/>
      <c r="D2" s="132"/>
      <c r="E2" s="132"/>
      <c r="F2" s="132"/>
      <c r="G2" s="132"/>
      <c r="H2" s="56"/>
      <c r="I2" s="133" t="s">
        <v>134</v>
      </c>
      <c r="J2" s="133"/>
      <c r="K2" s="133"/>
      <c r="L2" s="133"/>
      <c r="M2" s="133"/>
      <c r="N2" s="133"/>
      <c r="O2" s="133"/>
      <c r="P2" s="133"/>
    </row>
    <row r="3" spans="1:16" s="55" customFormat="1" ht="25.5" customHeight="1" thickBot="1">
      <c r="A3" s="134" t="s">
        <v>107</v>
      </c>
      <c r="B3" s="135" t="s">
        <v>108</v>
      </c>
      <c r="C3" s="135" t="s">
        <v>109</v>
      </c>
      <c r="D3" s="135"/>
      <c r="E3" s="135"/>
      <c r="F3" s="135" t="s">
        <v>110</v>
      </c>
      <c r="G3" s="136"/>
      <c r="H3" s="57"/>
      <c r="I3" s="137" t="s">
        <v>107</v>
      </c>
      <c r="J3" s="138" t="s">
        <v>109</v>
      </c>
      <c r="K3" s="138"/>
      <c r="L3" s="138"/>
      <c r="M3" s="139" t="s">
        <v>111</v>
      </c>
      <c r="N3" s="140" t="s">
        <v>112</v>
      </c>
      <c r="O3" s="140"/>
      <c r="P3" s="140"/>
    </row>
    <row r="4" spans="1:16" s="55" customFormat="1" ht="36.75" thickBot="1">
      <c r="A4" s="134"/>
      <c r="B4" s="135"/>
      <c r="C4" s="76" t="s">
        <v>113</v>
      </c>
      <c r="D4" s="76" t="s">
        <v>114</v>
      </c>
      <c r="E4" s="76" t="s">
        <v>115</v>
      </c>
      <c r="F4" s="143" t="s">
        <v>116</v>
      </c>
      <c r="G4" s="77" t="s">
        <v>117</v>
      </c>
      <c r="H4" s="57"/>
      <c r="I4" s="137"/>
      <c r="J4" s="58" t="s">
        <v>113</v>
      </c>
      <c r="K4" s="58" t="s">
        <v>114</v>
      </c>
      <c r="L4" s="58" t="s">
        <v>118</v>
      </c>
      <c r="M4" s="139"/>
      <c r="N4" s="60" t="s">
        <v>119</v>
      </c>
      <c r="O4" s="145" t="s">
        <v>120</v>
      </c>
      <c r="P4" s="59" t="s">
        <v>121</v>
      </c>
    </row>
    <row r="5" spans="1:16" ht="18" thickBot="1">
      <c r="A5" s="134"/>
      <c r="B5" s="135"/>
      <c r="C5" s="78" t="s">
        <v>122</v>
      </c>
      <c r="D5" s="78" t="s">
        <v>123</v>
      </c>
      <c r="E5" s="78" t="s">
        <v>124</v>
      </c>
      <c r="F5" s="144"/>
      <c r="G5" s="79" t="s">
        <v>125</v>
      </c>
      <c r="H5" s="61"/>
      <c r="I5" s="137"/>
      <c r="J5" s="80" t="s">
        <v>122</v>
      </c>
      <c r="K5" s="80" t="s">
        <v>126</v>
      </c>
      <c r="L5" s="81" t="s">
        <v>127</v>
      </c>
      <c r="M5" s="81" t="s">
        <v>128</v>
      </c>
      <c r="N5" s="81" t="s">
        <v>129</v>
      </c>
      <c r="O5" s="146"/>
      <c r="P5" s="82" t="s">
        <v>130</v>
      </c>
    </row>
    <row r="6" ht="12.75">
      <c r="H6" s="14"/>
    </row>
    <row r="7" spans="1:16" s="55" customFormat="1" ht="19.5" customHeight="1">
      <c r="A7" s="55">
        <v>1</v>
      </c>
      <c r="B7" s="62" t="str">
        <f>'Custo Mão de Obra'!$A$9</f>
        <v>Motorista</v>
      </c>
      <c r="C7" s="63">
        <v>44</v>
      </c>
      <c r="D7" s="64">
        <v>4.3452</v>
      </c>
      <c r="E7" s="65">
        <f>1/(C7*D7)</f>
        <v>0.005230431908145246</v>
      </c>
      <c r="F7" s="66">
        <f>'Custo Mão de Obra'!$E$82</f>
        <v>0</v>
      </c>
      <c r="G7" s="67">
        <f>(+F7*E7)</f>
        <v>0</v>
      </c>
      <c r="I7" s="63">
        <v>1</v>
      </c>
      <c r="J7" s="63">
        <v>44</v>
      </c>
      <c r="K7" s="64">
        <f>D7</f>
        <v>4.3452</v>
      </c>
      <c r="L7" s="64">
        <f>(+K7*J7)</f>
        <v>191.18880000000001</v>
      </c>
      <c r="M7" s="68">
        <f>+G7</f>
        <v>0</v>
      </c>
      <c r="N7" s="69">
        <f>ROUND(+L7*M7,2)</f>
        <v>0</v>
      </c>
      <c r="O7" s="70">
        <v>2</v>
      </c>
      <c r="P7" s="71">
        <f>+N7*O7</f>
        <v>0</v>
      </c>
    </row>
    <row r="8" spans="2:16" s="55" customFormat="1" ht="13.5" thickBot="1">
      <c r="B8" s="72"/>
      <c r="C8" s="63"/>
      <c r="D8" s="64"/>
      <c r="E8" s="65"/>
      <c r="F8" s="66"/>
      <c r="G8" s="67"/>
      <c r="H8"/>
      <c r="I8"/>
      <c r="J8"/>
      <c r="K8"/>
      <c r="L8"/>
      <c r="M8"/>
      <c r="N8"/>
      <c r="O8"/>
      <c r="P8"/>
    </row>
    <row r="9" spans="2:16" s="55" customFormat="1" ht="16.5" thickBot="1" thickTop="1">
      <c r="B9" s="73"/>
      <c r="C9" s="63"/>
      <c r="D9" s="64"/>
      <c r="E9" s="65"/>
      <c r="F9" s="73"/>
      <c r="G9" s="67"/>
      <c r="H9"/>
      <c r="I9"/>
      <c r="J9"/>
      <c r="K9" s="141" t="s">
        <v>131</v>
      </c>
      <c r="L9" s="141"/>
      <c r="M9" s="141"/>
      <c r="N9" s="141"/>
      <c r="O9" s="141"/>
      <c r="P9" s="74">
        <f>ROUND((P7),2)</f>
        <v>0</v>
      </c>
    </row>
    <row r="10" spans="8:16" s="55" customFormat="1" ht="14.25" thickBot="1" thickTop="1">
      <c r="H10"/>
      <c r="I10"/>
      <c r="J10"/>
      <c r="K10"/>
      <c r="L10"/>
      <c r="M10"/>
      <c r="N10"/>
      <c r="O10"/>
      <c r="P10"/>
    </row>
    <row r="11" spans="8:16" s="55" customFormat="1" ht="17.25" thickBot="1" thickTop="1">
      <c r="H11"/>
      <c r="I11"/>
      <c r="J11"/>
      <c r="K11" s="142" t="s">
        <v>132</v>
      </c>
      <c r="L11" s="142"/>
      <c r="M11" s="142"/>
      <c r="N11" s="142"/>
      <c r="O11" s="142"/>
      <c r="P11" s="75">
        <f>P9*12</f>
        <v>0</v>
      </c>
    </row>
    <row r="12" ht="13.5" thickTop="1"/>
  </sheetData>
  <sheetProtection/>
  <mergeCells count="14">
    <mergeCell ref="K9:O9"/>
    <mergeCell ref="K11:O11"/>
    <mergeCell ref="F4:F5"/>
    <mergeCell ref="O4:O5"/>
    <mergeCell ref="A2:G2"/>
    <mergeCell ref="I2:P2"/>
    <mergeCell ref="A3:A5"/>
    <mergeCell ref="B3:B5"/>
    <mergeCell ref="C3:E3"/>
    <mergeCell ref="F3:G3"/>
    <mergeCell ref="I3:I5"/>
    <mergeCell ref="J3:L3"/>
    <mergeCell ref="M3:M4"/>
    <mergeCell ref="N3:P3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6:H1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0.00390625" style="0" customWidth="1"/>
    <col min="3" max="3" width="17.421875" style="0" bestFit="1" customWidth="1"/>
    <col min="4" max="4" width="17.421875" style="0" customWidth="1"/>
    <col min="5" max="5" width="29.140625" style="0" bestFit="1" customWidth="1"/>
    <col min="6" max="6" width="41.421875" style="0" customWidth="1"/>
  </cols>
  <sheetData>
    <row r="6" spans="2:8" ht="15.75">
      <c r="B6" s="147" t="s">
        <v>135</v>
      </c>
      <c r="C6" s="147"/>
      <c r="D6" s="147"/>
      <c r="E6" s="147"/>
      <c r="F6" s="147"/>
      <c r="G6" s="83"/>
      <c r="H6" s="83"/>
    </row>
    <row r="7" spans="2:7" ht="13.5" thickBot="1">
      <c r="B7" s="148" t="s">
        <v>136</v>
      </c>
      <c r="C7" s="148"/>
      <c r="D7" s="148"/>
      <c r="E7" s="148"/>
      <c r="F7" s="148"/>
      <c r="G7" s="14"/>
    </row>
    <row r="8" spans="2:6" ht="27" thickBot="1" thickTop="1">
      <c r="B8" s="88"/>
      <c r="C8" s="95" t="s">
        <v>137</v>
      </c>
      <c r="D8" s="96" t="s">
        <v>139</v>
      </c>
      <c r="E8" s="96" t="s">
        <v>140</v>
      </c>
      <c r="F8" s="89" t="s">
        <v>141</v>
      </c>
    </row>
    <row r="9" spans="2:6" ht="33" customHeight="1" thickBot="1" thickTop="1">
      <c r="B9" s="86" t="s">
        <v>148</v>
      </c>
      <c r="C9" s="87">
        <f>'Custo Fixo (Veículos)'!C21</f>
        <v>0</v>
      </c>
      <c r="D9" s="97">
        <v>1</v>
      </c>
      <c r="E9" s="93">
        <f>C9*D9</f>
        <v>0</v>
      </c>
      <c r="F9" s="90">
        <f>E9*12</f>
        <v>0</v>
      </c>
    </row>
    <row r="10" spans="2:6" ht="33" customHeight="1" thickBot="1">
      <c r="B10" s="84" t="s">
        <v>151</v>
      </c>
      <c r="C10" s="85">
        <f>'Custo Fixo (Veículos)'!C38</f>
        <v>0</v>
      </c>
      <c r="D10" s="98">
        <v>1</v>
      </c>
      <c r="E10" s="94">
        <f>C10*D10</f>
        <v>0</v>
      </c>
      <c r="F10" s="91">
        <f>E10*12</f>
        <v>0</v>
      </c>
    </row>
    <row r="11" spans="2:6" ht="33" customHeight="1" thickBot="1">
      <c r="B11" s="84" t="s">
        <v>149</v>
      </c>
      <c r="C11" s="85">
        <f>'Custo Variável (Veículos)'!C21</f>
        <v>0</v>
      </c>
      <c r="D11" s="98">
        <v>1600</v>
      </c>
      <c r="E11" s="93">
        <f>C11*D11</f>
        <v>0</v>
      </c>
      <c r="F11" s="91">
        <f>E11*12</f>
        <v>0</v>
      </c>
    </row>
    <row r="12" spans="2:6" ht="33" customHeight="1" thickBot="1">
      <c r="B12" s="84" t="s">
        <v>150</v>
      </c>
      <c r="C12" s="85">
        <f>'Custo Variável (Veículos)'!C38</f>
        <v>0</v>
      </c>
      <c r="D12" s="98">
        <v>1600</v>
      </c>
      <c r="E12" s="94">
        <f>C12*D12</f>
        <v>0</v>
      </c>
      <c r="F12" s="91">
        <f>E12*12</f>
        <v>0</v>
      </c>
    </row>
    <row r="13" spans="2:6" ht="33" customHeight="1" thickBot="1">
      <c r="B13" s="84" t="s">
        <v>155</v>
      </c>
      <c r="C13" s="85">
        <f>'Custo Mão de Obra'!E82</f>
        <v>0</v>
      </c>
      <c r="D13" s="98">
        <v>2</v>
      </c>
      <c r="E13" s="93">
        <f>C13*D13</f>
        <v>0</v>
      </c>
      <c r="F13" s="91">
        <f>E13*12</f>
        <v>0</v>
      </c>
    </row>
    <row r="14" spans="2:6" ht="33" customHeight="1" thickBot="1" thickTop="1">
      <c r="B14" s="88"/>
      <c r="C14" s="149" t="s">
        <v>138</v>
      </c>
      <c r="D14" s="150"/>
      <c r="E14" s="151"/>
      <c r="F14" s="92">
        <f>SUM(F9:F13)</f>
        <v>0</v>
      </c>
    </row>
    <row r="15" ht="13.5" thickTop="1"/>
  </sheetData>
  <sheetProtection selectLockedCells="1" selectUnlockedCells="1"/>
  <mergeCells count="3">
    <mergeCell ref="B6:F6"/>
    <mergeCell ref="B7:F7"/>
    <mergeCell ref="C14:E14"/>
  </mergeCells>
  <printOptions horizontalCentered="1"/>
  <pageMargins left="0.7875" right="0.7875" top="1.025" bottom="1.025" header="0.7875" footer="0.7875"/>
  <pageSetup fitToHeight="1" fitToWidth="1" horizontalDpi="300" verticalDpi="300" orientation="portrait" paperSize="9" scale="59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Fialho Silva</dc:creator>
  <cp:keywords/>
  <dc:description/>
  <cp:lastModifiedBy>Marivaldo de Sousa Gonçalves</cp:lastModifiedBy>
  <dcterms:created xsi:type="dcterms:W3CDTF">2017-05-19T18:07:11Z</dcterms:created>
  <dcterms:modified xsi:type="dcterms:W3CDTF">2017-06-05T13:28:07Z</dcterms:modified>
  <cp:category/>
  <cp:version/>
  <cp:contentType/>
  <cp:contentStatus/>
</cp:coreProperties>
</file>